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20" windowWidth="8475" windowHeight="5325" tabRatio="602" activeTab="2"/>
  </bookViews>
  <sheets>
    <sheet name="Condensed IS-31.3.2011" sheetId="23" r:id="rId1"/>
    <sheet name="Condensed Equity-31.3.2011" sheetId="7" r:id="rId2"/>
    <sheet name="KLSE notes-31.3.11" sheetId="15" r:id="rId3"/>
    <sheet name="Condensed SCI-31.3.2011" sheetId="21" r:id="rId4"/>
    <sheet name="Condensed BS-31.3.11" sheetId="16" r:id="rId5"/>
    <sheet name="IFS Notes-31.3.2011" sheetId="20" r:id="rId6"/>
    <sheet name="Condensed CF-31.3.2011" sheetId="8" r:id="rId7"/>
    <sheet name="Sheet1" sheetId="22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0">#REF!</definedName>
    <definedName name="\a">[1]CA!$G$139</definedName>
    <definedName name="\b">#REF!</definedName>
    <definedName name="\i">#REF!</definedName>
    <definedName name="\n">#REF!</definedName>
    <definedName name="\p">#REF!</definedName>
    <definedName name="\q">[2]CA!#REF!</definedName>
    <definedName name="\r">[2]CA!#REF!</definedName>
    <definedName name="\s">#REF!</definedName>
    <definedName name="\z">#REF!</definedName>
    <definedName name="_A1" hidden="1">{#N/A,#N/A,FALSE,"Aging Summary";#N/A,#N/A,FALSE,"Ratio Analysis";#N/A,#N/A,FALSE,"Test 120 Day Accts";#N/A,#N/A,FALSE,"Tickmarks"}</definedName>
    <definedName name="_A13" hidden="1">{#N/A,#N/A,FALSE,"Aging Summary";#N/A,#N/A,FALSE,"Ratio Analysis";#N/A,#N/A,FALSE,"Test 120 Day Accts";#N/A,#N/A,FALSE,"Tickmarks"}</definedName>
    <definedName name="_A2" hidden="1">{#N/A,#N/A,FALSE,"Aging Summary";#N/A,#N/A,FALSE,"Ratio Analysis";#N/A,#N/A,FALSE,"Test 120 Day Accts";#N/A,#N/A,FALSE,"Tickmarks"}</definedName>
    <definedName name="_ALT_P">#N/A</definedName>
    <definedName name="_CA99">[3]CA84!$G$11:$G$20</definedName>
    <definedName name="_Fill" hidden="1">#REF!</definedName>
    <definedName name="_G1" hidden="1">{#N/A,#N/A,FALSE,"Aging Summary";#N/A,#N/A,FALSE,"Ratio Analysis";#N/A,#N/A,FALSE,"Test 120 Day Accts";#N/A,#N/A,FALSE,"Tickmarks"}</definedName>
    <definedName name="_Key1" hidden="1">#REF!</definedName>
    <definedName name="_Key2" hidden="1">#REF!</definedName>
    <definedName name="_M51" hidden="1">{#N/A,#N/A,FALSE,"Aging Summary";#N/A,#N/A,FALSE,"Ratio Analysis";#N/A,#N/A,FALSE,"Test 120 Day Accts";#N/A,#N/A,FALSE,"Tickmarks"}</definedName>
    <definedName name="_Order1" hidden="1">255</definedName>
    <definedName name="_Order2" hidden="1">255</definedName>
    <definedName name="_PG1">#REF!</definedName>
    <definedName name="_ref1">#REF!</definedName>
    <definedName name="_Sort" hidden="1">#REF!</definedName>
    <definedName name="_tot1">#REF!</definedName>
    <definedName name="_tot2">#REF!</definedName>
    <definedName name="_tot3">#REF!</definedName>
    <definedName name="_tt1">#REF!</definedName>
    <definedName name="_tt2">#REF!</definedName>
    <definedName name="_tt3">#REF!</definedName>
    <definedName name="_ttt1">#REF!</definedName>
    <definedName name="_ttt2">#REF!</definedName>
    <definedName name="_ttt3">#REF!</definedName>
    <definedName name="a" hidden="1">#REF!</definedName>
    <definedName name="ABC" hidden="1">15</definedName>
    <definedName name="ADD">#REF!</definedName>
    <definedName name="adfdasf">[4]CA99!$G$131</definedName>
    <definedName name="adfsdaf">#REF!</definedName>
    <definedName name="adsfasdf">#REF!</definedName>
    <definedName name="afdaf">#REF!</definedName>
    <definedName name="afsdfasd">[4]CA99!$G$139</definedName>
    <definedName name="AMANDA">#REF!</definedName>
    <definedName name="amount">#REF!</definedName>
    <definedName name="amt">#REF!</definedName>
    <definedName name="App" hidden="1">#REF!</definedName>
    <definedName name="ARA_Threshold">#REF!</definedName>
    <definedName name="ARP_Threshold">#REF!</definedName>
    <definedName name="AS2DocOpenMode" hidden="1">"AS2DocumentEdit"</definedName>
    <definedName name="AS2NamedRange" hidden="1">14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sdfas">#REF!</definedName>
    <definedName name="asdfasdf">#REF!</definedName>
    <definedName name="asdfasdfasdf">[4]CA99!$G$12:$G$83</definedName>
    <definedName name="b" hidden="1">#REF!</definedName>
    <definedName name="BA">#REF!</definedName>
    <definedName name="BF">#REF!</definedName>
    <definedName name="BF0">#REF!</definedName>
    <definedName name="BFO">[1]CA!$F$11:$F$95</definedName>
    <definedName name="BG_Del" hidden="1">15</definedName>
    <definedName name="BG_Ins" hidden="1">4</definedName>
    <definedName name="BG_Mod" hidden="1">6</definedName>
    <definedName name="CF">#REF!</definedName>
    <definedName name="CF0">#REF!</definedName>
    <definedName name="chee">#REF!</definedName>
    <definedName name="CODE">#REF!</definedName>
    <definedName name="curr_rte">#REF!</definedName>
    <definedName name="curr_yr">#REF!</definedName>
    <definedName name="d" hidden="1">#REF!</definedName>
    <definedName name="dasgfasdfg">#REF!</definedName>
    <definedName name="desc">#REF!</definedName>
    <definedName name="DF">[5]TAXCOM96!#REF!</definedName>
    <definedName name="dfa">#REF!</definedName>
    <definedName name="dfadf">#REF!</definedName>
    <definedName name="dfadffaf">#REF!</definedName>
    <definedName name="dfasdgfg" hidden="1">#REF!</definedName>
    <definedName name="dfff">'[6]CA-8'!$H$11:$H$23</definedName>
    <definedName name="DIS">#REF!</definedName>
    <definedName name="DISFORMULA">#REF!</definedName>
    <definedName name="DISP">#REF!</definedName>
    <definedName name="dividend">#REF!</definedName>
    <definedName name="donations">#REF!</definedName>
    <definedName name="Dozer">#REF!</definedName>
    <definedName name="dsd">[7]CA!$G$53</definedName>
    <definedName name="dsfsdaf">#REF!</definedName>
    <definedName name="dsgfsdg">#REF!</definedName>
    <definedName name="end">#REF!</definedName>
    <definedName name="ert">#REF!</definedName>
    <definedName name="ertert">#REF!</definedName>
    <definedName name="ewre">#REF!</definedName>
    <definedName name="expense">#REF!</definedName>
    <definedName name="fa" hidden="1">#REF!</definedName>
    <definedName name="fasdfasdf">[4]CA99!$G$152</definedName>
    <definedName name="fasdfasdfds">[4]CA99!$G$119</definedName>
    <definedName name="fasdfdas">[4]CA99!$G$155</definedName>
    <definedName name="fasdfsdafsdaf" hidden="1">[4]CA99!$A$12:$A$83</definedName>
    <definedName name="FC">[1]CA!$P$11:$P$95</definedName>
    <definedName name="fdfasdf">#REF!</definedName>
    <definedName name="fdsgfg">#REF!</definedName>
    <definedName name="figure">#REF!</definedName>
    <definedName name="G">#REF!</definedName>
    <definedName name="gsg">[8]CA98!$A$1:$P$110</definedName>
    <definedName name="hdr">[9]tnmf300!$I$1,[9]tnmf300!$H$1,[9]tnmf300!$G$1,[9]tnmf300!$F$1,[9]tnmf300!$E$1,[9]tnmf300!$D$1,[9]tnmf300!$A$1,[9]tnmf300!$A$1:$IV$1</definedName>
    <definedName name="header">[9]tnmf300!$I$1,[9]tnmf300!$H$1,[9]tnmf300!$G$1,[9]tnmf300!$F$1,[9]tnmf300!$E$1,[9]tnmf300!$D$1,[9]tnmf300!$A$1,[9]tnmf300!$A$1:$IV$1</definedName>
    <definedName name="Hirep">#REF!</definedName>
    <definedName name="HP">#REF!</definedName>
    <definedName name="IA">#REF!</definedName>
    <definedName name="indexcc">#REF!</definedName>
    <definedName name="interest">#REF!</definedName>
    <definedName name="INTRES">#REF!</definedName>
    <definedName name="JO">[3]CA84!$C$10:$D$21</definedName>
    <definedName name="K">#REF!</definedName>
    <definedName name="KSB">[3]CA84!$P$11:$P$20</definedName>
    <definedName name="L">[3]CA84!$A$11:$A$20</definedName>
    <definedName name="lll">[1]CA!$G$102</definedName>
    <definedName name="LO">#REF!</definedName>
    <definedName name="loop">#REF!</definedName>
    <definedName name="loop1">#REF!</definedName>
    <definedName name="loop2">#REF!</definedName>
    <definedName name="loop3">#REF!</definedName>
    <definedName name="M_P">[2]CA!#REF!</definedName>
    <definedName name="M_Q">[2]CA!#REF!</definedName>
    <definedName name="M_R">[2]CA!#REF!</definedName>
    <definedName name="MACRO">#REF!</definedName>
    <definedName name="MCOMP">#REF!</definedName>
    <definedName name="MENU">#REF!</definedName>
    <definedName name="MNOPQ">#REF!</definedName>
    <definedName name="MR">#REF!</definedName>
    <definedName name="N" hidden="1">{#N/A,#N/A,FALSE,"Aging Summary";#N/A,#N/A,FALSE,"Ratio Analysis";#N/A,#N/A,FALSE,"Test 120 Day Accts";#N/A,#N/A,FALSE,"Tickmarks"}</definedName>
    <definedName name="nnn" hidden="1">{#N/A,#N/A,FALSE,"Aging Summary";#N/A,#N/A,FALSE,"Ratio Analysis";#N/A,#N/A,FALSE,"Test 120 Day Accts";#N/A,#N/A,FALSE,"Tickmarks"}</definedName>
    <definedName name="NO">#REF!</definedName>
    <definedName name="NOTE">#N/A</definedName>
    <definedName name="ooo" hidden="1">[1]CA!$A$11:$A$95</definedName>
    <definedName name="P">#N/A</definedName>
    <definedName name="Pacific" hidden="1">{#N/A,#N/A,FALSE,"Aging Summary";#N/A,#N/A,FALSE,"Ratio Analysis";#N/A,#N/A,FALSE,"Test 120 Day Accts";#N/A,#N/A,FALSE,"Tickmarks"}</definedName>
    <definedName name="PAGE">#REF!</definedName>
    <definedName name="prev">#REF!</definedName>
    <definedName name="prev1">#REF!</definedName>
    <definedName name="PRIMA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rate">#REF!</definedName>
    <definedName name="_xlnm.Recorder">#REF!</definedName>
    <definedName name="ref">#REF!</definedName>
    <definedName name="Ref_1">'[10]Reasonableness test'!$J$42</definedName>
    <definedName name="Ref_10">'[10]Reasonableness test'!$I$37</definedName>
    <definedName name="Ref_11">'[10]Reasonableness test'!$J$37</definedName>
    <definedName name="Ref_12">'[10]Reasonableness test'!$I$37</definedName>
    <definedName name="Ref_13">'[10]Reasonableness test'!$H$38</definedName>
    <definedName name="Ref_2">'[10]Reasonableness test'!$H$38</definedName>
    <definedName name="Ref_3">'[10]Reasonableness test'!$G$38</definedName>
    <definedName name="Ref_4">'[10]Reasonableness test'!$G$38</definedName>
    <definedName name="Ref_5">'[10]Reasonableness test'!$I$40</definedName>
    <definedName name="Ref_6">'[10]Reasonableness test'!$I$37</definedName>
    <definedName name="Ref_7">'[10]Reasonableness test'!$H$38</definedName>
    <definedName name="Ref_8">'[10]Reasonableness test'!$A$7</definedName>
    <definedName name="Ref_9">'[10]Reasonableness test'!$I$37,'[10]Reasonableness test'!$H$39</definedName>
    <definedName name="rental">#REF!</definedName>
    <definedName name="retwert">#REF!</definedName>
    <definedName name="rte">#REF!</definedName>
    <definedName name="rte_curr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dfasdf">#REF!</definedName>
    <definedName name="sadfsdaf">#REF!</definedName>
    <definedName name="sadfsdf">[4]CA99!$G$141</definedName>
    <definedName name="SBA">#REF!</definedName>
    <definedName name="SchW">#REF!</definedName>
    <definedName name="sdaf" hidden="1">#REF!</definedName>
    <definedName name="sdafasdf">#REF!</definedName>
    <definedName name="sdafasdfasdf">#REF!</definedName>
    <definedName name="sdfasdf">#REF!</definedName>
    <definedName name="sdfasdfdsf">[4]CA99!$G$157</definedName>
    <definedName name="sdfdsfa">#REF!</definedName>
    <definedName name="sdfg">[8]CA98!$I$113</definedName>
    <definedName name="sdfgdf">#REF!</definedName>
    <definedName name="sdfgs">#REF!</definedName>
    <definedName name="sdfgsdfg">#REF!</definedName>
    <definedName name="sdfsadf">#REF!</definedName>
    <definedName name="sdfsadfsd">#REF!</definedName>
    <definedName name="sfgsdfg">#REF!</definedName>
    <definedName name="st_year">#REF!</definedName>
    <definedName name="start_yr">#REF!</definedName>
    <definedName name="sundry">#REF!</definedName>
    <definedName name="TAX_RATES">#REF!</definedName>
    <definedName name="temp">#REF!</definedName>
    <definedName name="TextRefCopy1">#REF!</definedName>
    <definedName name="TextRefCopy10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5</definedName>
    <definedName name="tot">#REF!</definedName>
    <definedName name="total">#REF!</definedName>
    <definedName name="total1">#REF!</definedName>
    <definedName name="total2">#REF!</definedName>
    <definedName name="total3">#REF!</definedName>
    <definedName name="TR">#REF!</definedName>
    <definedName name="tt">#REF!</definedName>
    <definedName name="ttt">#REF!</definedName>
    <definedName name="VA">[5]TAXCOM96!#REF!</definedName>
    <definedName name="wrn.Aging._.and._.Trend._.Analysis." hidden="1">{#N/A,#N/A,FALSE,"Aging Summary";#N/A,#N/A,FALSE,"Ratio Analysis";#N/A,#N/A,FALSE,"Test 120 Day Accts";#N/A,#N/A,FALSE,"Tickmarks"}</definedName>
    <definedName name="www" hidden="1">{#N/A,#N/A,FALSE,"Aging Summary";#N/A,#N/A,FALSE,"Ratio Analysis";#N/A,#N/A,FALSE,"Test 120 Day Accts";#N/A,#N/A,FALSE,"Tickmarks"}</definedName>
    <definedName name="XREF_COLUMN_1" hidden="1">#REF!</definedName>
    <definedName name="XRefActiveRow" hidden="1">#REF!</definedName>
    <definedName name="XRefColumnsCount" hidden="1">1</definedName>
    <definedName name="XRefCopy1" hidden="1">#REF!</definedName>
    <definedName name="XRefCopy2" hidden="1">#REF!</definedName>
    <definedName name="XRefCopy2Row" hidden="1">#REF!</definedName>
    <definedName name="XRefCopy3" hidden="1">#REF!</definedName>
    <definedName name="XRefCopy3Row" hidden="1">#REF!</definedName>
    <definedName name="XRefCopy4" hidden="1">#REF!</definedName>
    <definedName name="XRefCopy5" hidden="1">#REF!</definedName>
    <definedName name="XRefCopy5Row" hidden="1">#REF!</definedName>
    <definedName name="XRefCopyRangeCount" hidden="1">5</definedName>
    <definedName name="XRefPaste1" hidden="1">#REF!</definedName>
    <definedName name="XRefPaste1Row" hidden="1">#REF!</definedName>
    <definedName name="XRefPasteRangeCount" hidden="1">1</definedName>
    <definedName name="year">#REF!</definedName>
    <definedName name="year_st">#REF!</definedName>
    <definedName name="yr">#REF!</definedName>
    <definedName name="yr_curr">#REF!</definedName>
    <definedName name="yr_start">#REF!</definedName>
  </definedNames>
  <calcPr calcId="144525"/>
</workbook>
</file>

<file path=xl/calcChain.xml><?xml version="1.0" encoding="utf-8"?>
<calcChain xmlns="http://schemas.openxmlformats.org/spreadsheetml/2006/main">
  <c r="H163" i="15" l="1"/>
  <c r="H157" i="15"/>
  <c r="H164" i="15" l="1"/>
  <c r="H166" i="15" s="1"/>
  <c r="H129" i="15" l="1"/>
  <c r="H130" i="15"/>
  <c r="H126" i="15"/>
  <c r="H125" i="15"/>
  <c r="H124" i="15"/>
  <c r="G129" i="15"/>
  <c r="G130" i="15"/>
  <c r="G126" i="15"/>
  <c r="G125" i="15"/>
  <c r="G124" i="15"/>
  <c r="K61" i="16" l="1"/>
  <c r="H61" i="16"/>
  <c r="N21" i="21" l="1"/>
  <c r="H22" i="7" l="1"/>
  <c r="K29" i="7" l="1"/>
  <c r="M29" i="7" s="1"/>
  <c r="K30" i="7"/>
  <c r="M30" i="7" s="1"/>
  <c r="I21" i="21"/>
  <c r="N37" i="21" l="1"/>
  <c r="I37" i="21"/>
  <c r="G37" i="21"/>
  <c r="L37" i="21"/>
  <c r="L22" i="7" s="1"/>
  <c r="H148" i="15" l="1"/>
  <c r="G148" i="15"/>
  <c r="H83" i="15"/>
  <c r="H82" i="15"/>
  <c r="N48" i="23"/>
  <c r="Q46" i="23"/>
  <c r="J46" i="23"/>
  <c r="Q41" i="23"/>
  <c r="J41" i="23"/>
  <c r="K39" i="23"/>
  <c r="J35" i="23"/>
  <c r="K34" i="23"/>
  <c r="H34" i="23"/>
  <c r="Q32" i="23"/>
  <c r="R34" i="23" s="1"/>
  <c r="G35" i="23"/>
  <c r="G21" i="21" s="1"/>
  <c r="F32" i="23"/>
  <c r="M28" i="23"/>
  <c r="F28" i="23"/>
  <c r="M26" i="23"/>
  <c r="F26" i="23"/>
  <c r="M24" i="23"/>
  <c r="F24" i="23"/>
  <c r="J22" i="23"/>
  <c r="F35" i="23" l="1"/>
  <c r="Q35" i="23"/>
  <c r="R39" i="23"/>
  <c r="G22" i="23"/>
  <c r="F22" i="23" s="1"/>
  <c r="J23" i="8"/>
  <c r="J28" i="8" s="1"/>
  <c r="H23" i="8"/>
  <c r="H28" i="8" s="1"/>
  <c r="E247" i="20"/>
  <c r="F227" i="20"/>
  <c r="E227" i="20"/>
  <c r="F226" i="20"/>
  <c r="E226" i="20"/>
  <c r="F225" i="20"/>
  <c r="F228" i="20" s="1"/>
  <c r="E225" i="20"/>
  <c r="D197" i="20"/>
  <c r="G176" i="20"/>
  <c r="I176" i="20" s="1"/>
  <c r="E69" i="20"/>
  <c r="E68" i="20"/>
  <c r="K65" i="16"/>
  <c r="H65" i="16"/>
  <c r="K60" i="16"/>
  <c r="K58" i="16"/>
  <c r="K57" i="16"/>
  <c r="K56" i="16"/>
  <c r="H56" i="16"/>
  <c r="K50" i="16"/>
  <c r="H50" i="16"/>
  <c r="J47" i="16"/>
  <c r="K44" i="16"/>
  <c r="K42" i="16"/>
  <c r="K32" i="16"/>
  <c r="H32" i="16"/>
  <c r="K29" i="16"/>
  <c r="K28" i="16"/>
  <c r="H23" i="16"/>
  <c r="K23" i="16"/>
  <c r="K33" i="16" s="1"/>
  <c r="K63" i="16" s="1"/>
  <c r="N30" i="21"/>
  <c r="L30" i="21"/>
  <c r="L26" i="21"/>
  <c r="I32" i="21"/>
  <c r="I39" i="21" s="1"/>
  <c r="I36" i="21" s="1"/>
  <c r="G32" i="21"/>
  <c r="G39" i="21" s="1"/>
  <c r="G36" i="21" s="1"/>
  <c r="H114" i="15"/>
  <c r="H109" i="15"/>
  <c r="H84" i="15"/>
  <c r="G60" i="15"/>
  <c r="D60" i="15"/>
  <c r="F59" i="15"/>
  <c r="H59" i="15" s="1"/>
  <c r="C59" i="15"/>
  <c r="E59" i="15" s="1"/>
  <c r="F58" i="15"/>
  <c r="H58" i="15" s="1"/>
  <c r="C58" i="15"/>
  <c r="E58" i="15" s="1"/>
  <c r="F57" i="15"/>
  <c r="C57" i="15"/>
  <c r="G29" i="15"/>
  <c r="F29" i="15"/>
  <c r="D29" i="15"/>
  <c r="C29" i="15"/>
  <c r="H28" i="15"/>
  <c r="E28" i="15"/>
  <c r="H27" i="15"/>
  <c r="E27" i="15"/>
  <c r="H26" i="15"/>
  <c r="E26" i="15"/>
  <c r="G19" i="15"/>
  <c r="F19" i="15"/>
  <c r="N19" i="23" s="1"/>
  <c r="D19" i="15"/>
  <c r="C19" i="15"/>
  <c r="G19" i="23" s="1"/>
  <c r="F19" i="23" s="1"/>
  <c r="H18" i="15"/>
  <c r="E18" i="15"/>
  <c r="H17" i="15"/>
  <c r="E17" i="15"/>
  <c r="H16" i="15"/>
  <c r="E16" i="15"/>
  <c r="M31" i="7"/>
  <c r="K31" i="7"/>
  <c r="K28" i="7"/>
  <c r="M28" i="7" s="1"/>
  <c r="M27" i="7"/>
  <c r="K27" i="7"/>
  <c r="K26" i="7"/>
  <c r="M26" i="7" s="1"/>
  <c r="M25" i="7"/>
  <c r="M24" i="7"/>
  <c r="M23" i="7"/>
  <c r="K21" i="7"/>
  <c r="L19" i="7"/>
  <c r="J19" i="7"/>
  <c r="I19" i="7"/>
  <c r="I33" i="7" s="1"/>
  <c r="H19" i="7"/>
  <c r="G19" i="7"/>
  <c r="G33" i="7" s="1"/>
  <c r="F19" i="7"/>
  <c r="F33" i="7" s="1"/>
  <c r="E19" i="7"/>
  <c r="E33" i="7" s="1"/>
  <c r="K17" i="7"/>
  <c r="M17" i="7" s="1"/>
  <c r="K15" i="7"/>
  <c r="M15" i="7" s="1"/>
  <c r="E228" i="20" l="1"/>
  <c r="K19" i="7"/>
  <c r="M19" i="7"/>
  <c r="H57" i="16"/>
  <c r="H33" i="16"/>
  <c r="H116" i="15"/>
  <c r="L33" i="7"/>
  <c r="C60" i="15"/>
  <c r="E60" i="15" s="1"/>
  <c r="F60" i="15"/>
  <c r="H60" i="15" s="1"/>
  <c r="E57" i="15"/>
  <c r="H29" i="15"/>
  <c r="E29" i="15"/>
  <c r="H19" i="15"/>
  <c r="E19" i="15"/>
  <c r="H57" i="15"/>
  <c r="N32" i="21"/>
  <c r="N39" i="21" s="1"/>
  <c r="N36" i="21" s="1"/>
  <c r="M19" i="23" l="1"/>
  <c r="O34" i="23" l="1"/>
  <c r="M32" i="23"/>
  <c r="N22" i="23"/>
  <c r="M22" i="23" s="1"/>
  <c r="N35" i="23"/>
  <c r="H39" i="23" l="1"/>
  <c r="G38" i="23"/>
  <c r="G147" i="15" s="1"/>
  <c r="G149" i="15" s="1"/>
  <c r="O39" i="23"/>
  <c r="N38" i="23"/>
  <c r="H147" i="15" l="1"/>
  <c r="H149" i="15" s="1"/>
  <c r="J22" i="7"/>
  <c r="J33" i="7" s="1"/>
  <c r="N41" i="23"/>
  <c r="L21" i="21" s="1"/>
  <c r="N46" i="23"/>
  <c r="M46" i="23" s="1"/>
  <c r="M38" i="23"/>
  <c r="G46" i="23"/>
  <c r="F46" i="23" s="1"/>
  <c r="F38" i="23"/>
  <c r="G41" i="23"/>
  <c r="H33" i="7" l="1"/>
  <c r="K22" i="7"/>
  <c r="M22" i="7" s="1"/>
  <c r="M33" i="7" s="1"/>
  <c r="K33" i="7" l="1"/>
  <c r="L28" i="21"/>
  <c r="L32" i="21" s="1"/>
  <c r="L39" i="21" s="1"/>
  <c r="L36" i="21" s="1"/>
  <c r="H42" i="16" l="1"/>
  <c r="H44" i="16" l="1"/>
  <c r="H60" i="16"/>
  <c r="H58" i="16" l="1"/>
  <c r="H63" i="16" s="1"/>
  <c r="G47" i="16"/>
</calcChain>
</file>

<file path=xl/sharedStrings.xml><?xml version="1.0" encoding="utf-8"?>
<sst xmlns="http://schemas.openxmlformats.org/spreadsheetml/2006/main" count="672" uniqueCount="501">
  <si>
    <t>Cumulative</t>
  </si>
  <si>
    <t>QUARTERLY REPORT</t>
  </si>
  <si>
    <t>RM'000</t>
  </si>
  <si>
    <t>(Incorporated in Malaysia)</t>
  </si>
  <si>
    <t>INDIVIDUAL QUARTER</t>
  </si>
  <si>
    <t>CUMULATIVE QUARTERS</t>
  </si>
  <si>
    <t>CURRENT</t>
  </si>
  <si>
    <t>PRECEDING</t>
  </si>
  <si>
    <t xml:space="preserve">PRECEDING </t>
  </si>
  <si>
    <t>YEAR</t>
  </si>
  <si>
    <t>Revenue</t>
  </si>
  <si>
    <t>Operating Profit</t>
  </si>
  <si>
    <t>Depreciation and amortisation</t>
  </si>
  <si>
    <t>Interest income</t>
  </si>
  <si>
    <t>Profit Before Taxation</t>
  </si>
  <si>
    <t>Less: Tax expense</t>
  </si>
  <si>
    <t>Earnings per share:</t>
  </si>
  <si>
    <t xml:space="preserve">  Basic earnings per ordinary shares (sen)</t>
  </si>
  <si>
    <t xml:space="preserve">  Diluted earnings per ordinary shares (sen)</t>
  </si>
  <si>
    <t>NA</t>
  </si>
  <si>
    <t>Note: NA denotes "Not Applicable"</t>
  </si>
  <si>
    <t>At</t>
  </si>
  <si>
    <t>Property, plant and equipment</t>
  </si>
  <si>
    <t>Investment in Associates</t>
  </si>
  <si>
    <t>Intangible assets</t>
  </si>
  <si>
    <t>Current Assets</t>
  </si>
  <si>
    <t xml:space="preserve">   Inventories</t>
  </si>
  <si>
    <t>Current Liabilities</t>
  </si>
  <si>
    <r>
      <t>QL RESOURCES BERHAD</t>
    </r>
    <r>
      <rPr>
        <b/>
        <sz val="12"/>
        <rFont val="Arial"/>
        <family val="2"/>
      </rPr>
      <t xml:space="preserve"> </t>
    </r>
    <r>
      <rPr>
        <b/>
        <vertAlign val="subscript"/>
        <sz val="12"/>
        <rFont val="Arial"/>
        <family val="2"/>
      </rPr>
      <t>(428915-X)</t>
    </r>
  </si>
  <si>
    <t>NOTES TO THE INTERIM FINANCIAL REPORT</t>
  </si>
  <si>
    <t>Basis of preparation</t>
  </si>
  <si>
    <t>Seasonal or cyclical factors</t>
  </si>
  <si>
    <t>Certain segment of the Group's business are affected by cyclical factors.</t>
  </si>
  <si>
    <t xml:space="preserve">The management considers that on a quarter to quarter basis, the demand and/or production of the </t>
  </si>
  <si>
    <t>Group's products for each of the three core activities varies and the variation in each quarters were as follows:</t>
  </si>
  <si>
    <t>(1) marine products manufacturing activities are affected by monsoon in the 4th quarter.</t>
  </si>
  <si>
    <t>(2) crude palm oil milling activities are seasonally affected by monsoon resulting in low crops in the 2nd and 4th quarters.</t>
  </si>
  <si>
    <t>(3) integrated livestock farming activities are not significantly affected in any of the quarters.</t>
  </si>
  <si>
    <t>Unusual items</t>
  </si>
  <si>
    <t>There are no unusual items during the quarter under review.</t>
  </si>
  <si>
    <t>There were no material changes in estimates during the quarter under review.</t>
  </si>
  <si>
    <t>Debts and securities</t>
  </si>
  <si>
    <t>Todate</t>
  </si>
  <si>
    <t>Segmental Information</t>
  </si>
  <si>
    <t>Turnover</t>
  </si>
  <si>
    <t>Profit before tax</t>
  </si>
  <si>
    <t xml:space="preserve">   Marine products manufacturing</t>
  </si>
  <si>
    <t xml:space="preserve">   Integrated Livestock Farming</t>
  </si>
  <si>
    <t xml:space="preserve">   Total</t>
  </si>
  <si>
    <t>The valuations of land and building have been brought forward, without amendment from the previous annual report.</t>
  </si>
  <si>
    <t>Material subsequent Event</t>
  </si>
  <si>
    <t>There were no material events subsequent to the end of current quarter that have not been reflected in the financial statements.</t>
  </si>
  <si>
    <t>Changes in composition of the Group.</t>
  </si>
  <si>
    <t>Changes in Contingent Liabilities</t>
  </si>
  <si>
    <t xml:space="preserve">    Corporate guarantee given to secure </t>
  </si>
  <si>
    <t xml:space="preserve">     banking facilities granted to subsidiaries :</t>
  </si>
  <si>
    <t>RM' million</t>
  </si>
  <si>
    <t>ADDITIONAL INFORMATION REQUIRED BY BURSA MALAYSIA SECURITIES BERHAD'S LISTING REQUIREMENTS.</t>
  </si>
  <si>
    <t>B1</t>
  </si>
  <si>
    <t xml:space="preserve">Current </t>
  </si>
  <si>
    <t>Last year</t>
  </si>
  <si>
    <t>%</t>
  </si>
  <si>
    <t xml:space="preserve">Cumulative </t>
  </si>
  <si>
    <t>quarter</t>
  </si>
  <si>
    <t>corresponding</t>
  </si>
  <si>
    <t>change</t>
  </si>
  <si>
    <t>quarters</t>
  </si>
  <si>
    <t>corresponding quarters</t>
  </si>
  <si>
    <t>last year</t>
  </si>
  <si>
    <t>Sales</t>
  </si>
  <si>
    <t xml:space="preserve">   Marine product manufacturing (MPM)</t>
  </si>
  <si>
    <t xml:space="preserve">   Integrated Livestock Farming (ILF)</t>
  </si>
  <si>
    <t>a.</t>
  </si>
  <si>
    <t>b.</t>
  </si>
  <si>
    <t>c.</t>
  </si>
  <si>
    <t>B2</t>
  </si>
  <si>
    <t>Review of current quarter performance with the preceding quarter.</t>
  </si>
  <si>
    <t xml:space="preserve"> Current quarter</t>
  </si>
  <si>
    <t xml:space="preserve"> Preceding quarter </t>
  </si>
  <si>
    <t>Activities:</t>
  </si>
  <si>
    <t>c</t>
  </si>
  <si>
    <t>B3</t>
  </si>
  <si>
    <t>B4</t>
  </si>
  <si>
    <t>Profit Forecast</t>
  </si>
  <si>
    <t>No profit forecast was published during the period under review.</t>
  </si>
  <si>
    <t>B5</t>
  </si>
  <si>
    <t>Tax expense</t>
  </si>
  <si>
    <t>Current quarter ended</t>
  </si>
  <si>
    <t>Current income tax expense</t>
  </si>
  <si>
    <t>Deferred tax expense</t>
  </si>
  <si>
    <t>The effective tax rate is lower than the statutory rate is mainly due to availability of tax incentives.</t>
  </si>
  <si>
    <t>B6</t>
  </si>
  <si>
    <t>Unquoted investments and properties</t>
  </si>
  <si>
    <t>B7</t>
  </si>
  <si>
    <t>Quoted Investments</t>
  </si>
  <si>
    <t>B8</t>
  </si>
  <si>
    <t>Corporate Proposals</t>
  </si>
  <si>
    <t>B9</t>
  </si>
  <si>
    <t xml:space="preserve">  Bank overdraft-short term (unsecured)</t>
  </si>
  <si>
    <t xml:space="preserve">  HP Creditors-short term (unsecured)</t>
  </si>
  <si>
    <t xml:space="preserve">  HP Creditors-long term (unsecured)</t>
  </si>
  <si>
    <t xml:space="preserve">  Bankers’ acceptance-short term (unsecured)</t>
  </si>
  <si>
    <t xml:space="preserve">  Term loans-short term (unsecured)</t>
  </si>
  <si>
    <t xml:space="preserve">  Term loans-long term (unsecured)</t>
  </si>
  <si>
    <t>B10</t>
  </si>
  <si>
    <t>B11</t>
  </si>
  <si>
    <t>Changes in Material Litigation</t>
  </si>
  <si>
    <t>B12</t>
  </si>
  <si>
    <t>Dividend</t>
  </si>
  <si>
    <t>B13</t>
  </si>
  <si>
    <t>Earnings Per Share</t>
  </si>
  <si>
    <t>The calculations of basic earnings per share were as follows:</t>
  </si>
  <si>
    <t>(a)</t>
  </si>
  <si>
    <t>Net profit attributable to ordinary shareholders(RM'000)</t>
  </si>
  <si>
    <t>(b)</t>
  </si>
  <si>
    <t xml:space="preserve">Basic Earnings per share (sen) </t>
  </si>
  <si>
    <t>B14</t>
  </si>
  <si>
    <t>Review of performance for the current quarter and financial period to-date.</t>
  </si>
  <si>
    <t>Net decrease in cash and cash equivalents</t>
  </si>
  <si>
    <t>Cumulative period</t>
  </si>
  <si>
    <t>There were no material changes in the composition of the Group in the current quarter.</t>
  </si>
  <si>
    <t>Number of ordinary shares in issue ('000)-weighted average</t>
  </si>
  <si>
    <t>Net Assets per share (RM)</t>
  </si>
  <si>
    <t>Deferred tax asset</t>
  </si>
  <si>
    <t>ASSETS</t>
  </si>
  <si>
    <t>Investment properties</t>
  </si>
  <si>
    <t>Biological assets</t>
  </si>
  <si>
    <t xml:space="preserve">   Biological assets</t>
  </si>
  <si>
    <t>Total Assets</t>
  </si>
  <si>
    <t>EQUITY AND LIABILITIES</t>
  </si>
  <si>
    <t>Equity attributable to shareholders of the Company</t>
  </si>
  <si>
    <t>Total Equity</t>
  </si>
  <si>
    <t>Non-current liabilities</t>
  </si>
  <si>
    <t>Total Liabilities</t>
  </si>
  <si>
    <t>Total equity and liabilities</t>
  </si>
  <si>
    <t>Equity</t>
  </si>
  <si>
    <t xml:space="preserve">  Share Capital</t>
  </si>
  <si>
    <t xml:space="preserve">  Reserves</t>
  </si>
  <si>
    <t xml:space="preserve">  Minority interests</t>
  </si>
  <si>
    <t xml:space="preserve">  Deferred tax liabilities</t>
  </si>
  <si>
    <t xml:space="preserve"> Payables</t>
  </si>
  <si>
    <t xml:space="preserve"> Short term borrowings</t>
  </si>
  <si>
    <t xml:space="preserve"> Taxation</t>
  </si>
  <si>
    <t>Share of profit of associate (net)</t>
  </si>
  <si>
    <t>Number of shares in issue ('000)</t>
  </si>
  <si>
    <t>Profit for the period</t>
  </si>
  <si>
    <t>Attributable to:</t>
  </si>
  <si>
    <t>Shareholders of the Company</t>
  </si>
  <si>
    <t>Minority interests</t>
  </si>
  <si>
    <t xml:space="preserve">The interim financial statements of the Group have been prepared in accordance with the requirements of </t>
  </si>
  <si>
    <t>FRS 134 - Interim Financial Reporting and Chapter 9, Part K of the Listing Requirements of Bursa Malaysia Securities Berhad.</t>
  </si>
  <si>
    <t>The accounting policies and methods of computation used in the preparation of the interim financial statements are consistent</t>
  </si>
  <si>
    <t xml:space="preserve">          Additions</t>
  </si>
  <si>
    <t>Attributable to shareholders of the Company</t>
  </si>
  <si>
    <t>Retained Profit</t>
  </si>
  <si>
    <t>Share Capital</t>
  </si>
  <si>
    <t>Minority Interests</t>
  </si>
  <si>
    <t>Other long term investments</t>
  </si>
  <si>
    <t>the accompanying explanatory notes attached to the interim financial statements.</t>
  </si>
  <si>
    <t>Net cash from operating activities</t>
  </si>
  <si>
    <t>Net cash used in investing activities</t>
  </si>
  <si>
    <t>Net cash used in financing activities</t>
  </si>
  <si>
    <t xml:space="preserve">   Trade receivables</t>
  </si>
  <si>
    <t>Audited</t>
  </si>
  <si>
    <t>Prepaid lease payments</t>
  </si>
  <si>
    <t>Total non-current assets</t>
  </si>
  <si>
    <t xml:space="preserve">   Current tax assets</t>
  </si>
  <si>
    <t xml:space="preserve">   Cash and cash equivalents</t>
  </si>
  <si>
    <t>Unaudited</t>
  </si>
  <si>
    <t>% increase</t>
  </si>
  <si>
    <t>against last period</t>
  </si>
  <si>
    <t xml:space="preserve">   Palm Oil Activities (POA)</t>
  </si>
  <si>
    <t xml:space="preserve"> Preceding quarter</t>
  </si>
  <si>
    <t xml:space="preserve">   Palm Oil Activities</t>
  </si>
  <si>
    <t>(Effective tax rate)</t>
  </si>
  <si>
    <t>(% against PBT)</t>
  </si>
  <si>
    <t>Treasury Shares</t>
  </si>
  <si>
    <t>Share Premium</t>
  </si>
  <si>
    <t>Exchange Translation Reserve</t>
  </si>
  <si>
    <t>Based on number of shares:('000)</t>
  </si>
  <si>
    <t>Nature and amount of changes in estimates</t>
  </si>
  <si>
    <t>i)</t>
  </si>
  <si>
    <t>There are no issuance, cancellation, repurchase, resale and repayment of debt and equity securities during the quarter under review except for the followings:</t>
  </si>
  <si>
    <t xml:space="preserve">     1.4.2009 to</t>
  </si>
  <si>
    <t>1.4.2009 TO</t>
  </si>
  <si>
    <t>A1.</t>
  </si>
  <si>
    <t>A2.</t>
  </si>
  <si>
    <t>On an overall basis therefore, the group's performance varies seasonally and maybe affected by unusual and unforeseen events affecting each of the core activities.</t>
  </si>
  <si>
    <t>Based on past 8 years quarterly data, our seasonal earnings index is as follows:</t>
  </si>
  <si>
    <t>Q1</t>
  </si>
  <si>
    <t>April to June</t>
  </si>
  <si>
    <t>Q2</t>
  </si>
  <si>
    <t>July to September</t>
  </si>
  <si>
    <t>Q3</t>
  </si>
  <si>
    <t>October to December</t>
  </si>
  <si>
    <t>Q4</t>
  </si>
  <si>
    <t>January to March</t>
  </si>
  <si>
    <t>A3.</t>
  </si>
  <si>
    <t>A4.</t>
  </si>
  <si>
    <t>A5.</t>
  </si>
  <si>
    <t>A6.</t>
  </si>
  <si>
    <t>Dividend Paid</t>
  </si>
  <si>
    <t>There were no dividend paid during the current quarter under review.</t>
  </si>
  <si>
    <t>A7.</t>
  </si>
  <si>
    <t>A8.</t>
  </si>
  <si>
    <t>A9.</t>
  </si>
  <si>
    <t>A10.</t>
  </si>
  <si>
    <t>A11.</t>
  </si>
  <si>
    <t xml:space="preserve">  Long term borrowings (LT Debts/Total Equity)</t>
  </si>
  <si>
    <t xml:space="preserve">with those used in the preparation of the financial statements for the financial year ended 31 March 2010 except for </t>
  </si>
  <si>
    <t>FRS101</t>
  </si>
  <si>
    <t>Presentation of Financial Statements (Revised)</t>
  </si>
  <si>
    <t>FRS123</t>
  </si>
  <si>
    <t>Borrowing Costs (Revised)</t>
  </si>
  <si>
    <t>Amendment to FRS 7</t>
  </si>
  <si>
    <t>Financial Instruments:Disclosures</t>
  </si>
  <si>
    <t>Amendment to FRS 107</t>
  </si>
  <si>
    <t>Statement of Cash Flows</t>
  </si>
  <si>
    <t>Amendment to FRS 108</t>
  </si>
  <si>
    <t>Accounting Policies, Changes in Accounting Estimates and Errors</t>
  </si>
  <si>
    <t>Amendment to FRS 110</t>
  </si>
  <si>
    <t>Events after the Reporting Period</t>
  </si>
  <si>
    <t>Amendment to FRS 116</t>
  </si>
  <si>
    <t>Amendment to FRS 117</t>
  </si>
  <si>
    <t>Property, Plant and Equipment</t>
  </si>
  <si>
    <t>Amendment to FRS 118</t>
  </si>
  <si>
    <t>Amendment to FRS 119</t>
  </si>
  <si>
    <t>Amendment to FRS 120</t>
  </si>
  <si>
    <t>Employee Benefits</t>
  </si>
  <si>
    <t>Leases</t>
  </si>
  <si>
    <t>Accounting for Government Grants and Disclosure of Government Assistance</t>
  </si>
  <si>
    <t>Amendment to FRS 123</t>
  </si>
  <si>
    <t>Borrowing Costs</t>
  </si>
  <si>
    <t>Amendment to FRS 127</t>
  </si>
  <si>
    <t>Consolidated and Separate Financial Statements</t>
  </si>
  <si>
    <t>Amendment to FRS 128</t>
  </si>
  <si>
    <t>Investments in Associates</t>
  </si>
  <si>
    <t>Amendment to FRS 131</t>
  </si>
  <si>
    <t>Interest in Joint Ventures</t>
  </si>
  <si>
    <t>Amendment to FRS 132</t>
  </si>
  <si>
    <t>Amendment to FRS 134</t>
  </si>
  <si>
    <t>Financial Instruments: Presentation</t>
  </si>
  <si>
    <t>Interim Financial Reporting</t>
  </si>
  <si>
    <t>Amendment to FRS 136</t>
  </si>
  <si>
    <t>Impairment of Assets</t>
  </si>
  <si>
    <t>Amendment to FRS 138</t>
  </si>
  <si>
    <t>Intangible Assets</t>
  </si>
  <si>
    <t>Amendment to FRS 139</t>
  </si>
  <si>
    <t>Amendment to FRS 140</t>
  </si>
  <si>
    <t>Financial Instruments: Recognition and Measurement</t>
  </si>
  <si>
    <t>Investment Property</t>
  </si>
  <si>
    <t>The adoption of the above does not have any significant financial impact on the Group except for the following:-</t>
  </si>
  <si>
    <t xml:space="preserve">FRS 101: Presentation of Financial Statements </t>
  </si>
  <si>
    <t xml:space="preserve">to be presented in one statement of comprehensive income or in two statements (a separate income statement </t>
  </si>
  <si>
    <t xml:space="preserve">          At 1.4.2010</t>
  </si>
  <si>
    <t xml:space="preserve">Group Borrowings </t>
  </si>
  <si>
    <t>Short term:</t>
  </si>
  <si>
    <t>Long Term:</t>
  </si>
  <si>
    <t xml:space="preserve">Total Borrowings </t>
  </si>
  <si>
    <t>Amendment to FRS117, Leases</t>
  </si>
  <si>
    <t>Prior to the adoption of the Amendment to FRS1117, leasehold land were treated as operating leases, with consideration paid being</t>
  </si>
  <si>
    <t>treated as prepaid lease payments.</t>
  </si>
  <si>
    <t xml:space="preserve">Upon adoption of the Amendment to FRS117 in relation to classification of leasehold land, the Group has changed the classification of </t>
  </si>
  <si>
    <t>The effect of the reclassification on the comparative of the prior year Statement of Financial Position is as follows:</t>
  </si>
  <si>
    <t>As restated</t>
  </si>
  <si>
    <t>As previously stated</t>
  </si>
  <si>
    <t>and a statement of comprehensive income). Components of comprehensive income are not permitted to be present in the statement of changes in equity.</t>
  </si>
  <si>
    <t>ii)</t>
  </si>
  <si>
    <t>FRS 139: Financial Instruments - Recognition and Measurement</t>
  </si>
  <si>
    <t>Initial recognition and measurement</t>
  </si>
  <si>
    <t>A financial instrument is recognised in the financial statements when, and only when, the Group becomes a party to the contractual provisions of the instruments.</t>
  </si>
  <si>
    <t>A financial instrument is recognised initially, at its fair value plus, in the case of a financial instrument not at fair value through profit and loss, transaction costs</t>
  </si>
  <si>
    <t>that are directly attributable to the acquisition or issue of the financial instrument.</t>
  </si>
  <si>
    <t>Financial instrument categories and subsequent measurement</t>
  </si>
  <si>
    <t>a)</t>
  </si>
  <si>
    <t>b)</t>
  </si>
  <si>
    <t>c)</t>
  </si>
  <si>
    <t>Financial assets</t>
  </si>
  <si>
    <t>Financial assets are classified as either financial assets at fair value through profit or loss, loans and receivables or</t>
  </si>
  <si>
    <t xml:space="preserve">available-for-sale financial assets, as appropriate. </t>
  </si>
  <si>
    <t>Financial assets at fair value through profit or loss</t>
  </si>
  <si>
    <t>These include financial assets held for trading, including derivatives (except for a derivative that is designated and</t>
  </si>
  <si>
    <t>effective hedging instrument) and financial assets that are specifically designated into this category upon initial</t>
  </si>
  <si>
    <t>recognition. On initial recognition, these financial assets are measured at fair value.</t>
  </si>
  <si>
    <t>The subsequent measurement of financial assets in this category is at fair value with changes in fair value recognised</t>
  </si>
  <si>
    <t>as gain or losses in the income statement.</t>
  </si>
  <si>
    <t>Loans and receivables</t>
  </si>
  <si>
    <t>Loans and receivables category comprises debt instruments that are not quoted in an active market, trade and other</t>
  </si>
  <si>
    <t>receivables and cash and cash equivalents.</t>
  </si>
  <si>
    <t>The subsequent measurement of financial assets in this category is at amortised cost using the effective interest method,</t>
  </si>
  <si>
    <t>process of loans and receivables are recognised in the income statement.</t>
  </si>
  <si>
    <t>This category comprises investments in equity and debt securities that are not held for trading or designated</t>
  </si>
  <si>
    <t>at fair value through profit or loss.</t>
  </si>
  <si>
    <t>Available-for-sale financial assets (AFS)</t>
  </si>
  <si>
    <t>The subsequent measurement of AFS is at fair value unless the fair value cannot be measured reliably, in which case</t>
  </si>
  <si>
    <t>they are measured at cost less impairment loss.</t>
  </si>
  <si>
    <t xml:space="preserve">Any gains or losses from changes in fair value of investment in this category are recognised directly in equity, </t>
  </si>
  <si>
    <t>(except for impairment losses), until the investment is derecognised, at which time the cumulative gain or loss previously reported in equity is</t>
  </si>
  <si>
    <t>recognised in the income statement.</t>
  </si>
  <si>
    <t>Financial liabilities</t>
  </si>
  <si>
    <t xml:space="preserve">     1.4.2010 to</t>
  </si>
  <si>
    <t>31.3.2010</t>
  </si>
  <si>
    <t>Financial liabilities are classified as either financial liabilities at fair value through profit or loss or financial liabilities</t>
  </si>
  <si>
    <t>at amortised cost.</t>
  </si>
  <si>
    <t>Financial liabilities at fair value through profit or loss comprises financial liabilities that are held for trading,</t>
  </si>
  <si>
    <t>derivatives (except for a designated and effective hedging instrument) and financial liabilities that are specifically</t>
  </si>
  <si>
    <t xml:space="preserve">designated into this category upon initial recognition. These financial liabilities are subsequently measured at their </t>
  </si>
  <si>
    <t xml:space="preserve">fair values with the gain or loss recognised in the income statement. All other financial liabilities are subsequently </t>
  </si>
  <si>
    <t>measured at amortised cost using the effective interest method.</t>
  </si>
  <si>
    <t>a i)</t>
  </si>
  <si>
    <t>a ii)</t>
  </si>
  <si>
    <t>a iii)</t>
  </si>
  <si>
    <t>Hedge accounting</t>
  </si>
  <si>
    <t>Fair value hedge</t>
  </si>
  <si>
    <t>A fair value hedge is a hedge of exposure to changes in fair value of a recognised asset or liability or an</t>
  </si>
  <si>
    <t>unrecognised firm commitment, or an identified portion of such asset, liability or firm commitment, that is</t>
  </si>
  <si>
    <t>attributable to a particular risk and could affect the profit or loss.</t>
  </si>
  <si>
    <t>In a fair value hedge, the gain or loss from remeasuring the hedge instrument at fair value or the foreign</t>
  </si>
  <si>
    <t>currency component of its carrying amount translated at the exchange rate prevailing at the end of the</t>
  </si>
  <si>
    <t>reporting period is recognised in profit or loss. The gain or loss on the hedged item, (except for hedge item</t>
  </si>
  <si>
    <t xml:space="preserve">categorised as available-for-sale), attributable to the hedge risk is adjusted to the carrying amount </t>
  </si>
  <si>
    <t>of the hedged item and recognised in profit or loss. For hedge item categorised as available-for-sale,</t>
  </si>
  <si>
    <t>the fair value gain or loss attributable to the hedge risk is recognised in profit or loss.</t>
  </si>
  <si>
    <t>Fair value hedge accounting is discontinued prospectively when the hedging instrument expires, or is sold,</t>
  </si>
  <si>
    <t>terminated or exercised, the hedge is no longer highly effective or the hedge designation is revoked.</t>
  </si>
  <si>
    <t>c i)</t>
  </si>
  <si>
    <t xml:space="preserve"> c ii)</t>
  </si>
  <si>
    <t>Cash flow hedge</t>
  </si>
  <si>
    <t>A cash flow hedge ia a hedge of the exposure to variability in cash flows that is attributable to a particular risk</t>
  </si>
  <si>
    <t>associated with a recognised asset or liability or a highly probable forecast transaction and could affect</t>
  </si>
  <si>
    <t xml:space="preserve">the profit or loss. In a cashflow hedge, the portion of the gain or loss on the hedging instrument that is </t>
  </si>
  <si>
    <t>determined to be an effective hedge is recognised in other comprehensive income and the ineffective portion is recognised in profit or loss.</t>
  </si>
  <si>
    <t xml:space="preserve">Subsequently, the cumulative gain or loss recognised in other comprehensive income is reclassified </t>
  </si>
  <si>
    <t>from equity into profit or loss in the same period or periods during which the hedged forecast cash flows affect profit or loss.</t>
  </si>
  <si>
    <t xml:space="preserve">If the hedge item is a non-financial asset or liability, the associated gain or loss recognised in other comprehensive income </t>
  </si>
  <si>
    <t>is removed from equity and included in the initial amount of the asset or liability. However, loss recognised in other</t>
  </si>
  <si>
    <t>comprehensive income that will not recovered in one or more future periods is reclassified from equity into profit or loss.</t>
  </si>
  <si>
    <t xml:space="preserve">Cash flow hedge accounting is discontinued prospectively when the hedging instrument expires or is sold, terminated or exercised, </t>
  </si>
  <si>
    <t>the hedge is no longer highly effective, the forecast transaction is no longer expected to occur or the  hedge designation</t>
  </si>
  <si>
    <t>is revoked. If the hedge is a forecast transaction, the cumulative gain or loss on the hedging instrument remains</t>
  </si>
  <si>
    <t>in other comprehensive income until the forecast transaction occurs. When the forecast transaction is no longer expected</t>
  </si>
  <si>
    <t>to occur, any related cumulative gain or loss recognised in other comprehensive income on the hedging instrument</t>
  </si>
  <si>
    <t>is reclassified from equity into profit or loss.</t>
  </si>
  <si>
    <t>less allowance for impairment losses. Any gains or losses arising from derecognition or impairment, and through the amortisation</t>
  </si>
  <si>
    <t>d)</t>
  </si>
  <si>
    <t>Derivatives</t>
  </si>
  <si>
    <t>Prior to the adoption of FRS139, derivative contracts were recognised in the financial statements on settlement date.</t>
  </si>
  <si>
    <t>With the adoption of FRS 139, derivative contracts are now categorised as fair value through profit or loss and</t>
  </si>
  <si>
    <t>measured at their fair values with the gain or loss recognised in the profit and loss other than derivatives designated</t>
  </si>
  <si>
    <t xml:space="preserve">as hedging instrument which are accounted for in accordance with the hedge accounting requirements as </t>
  </si>
  <si>
    <t>described in the Note C (Hedge accounting) above.</t>
  </si>
  <si>
    <t>balances in the balance sheet as at 1st April 2010.</t>
  </si>
  <si>
    <t>Previously</t>
  </si>
  <si>
    <t>stated</t>
  </si>
  <si>
    <t>Effect of</t>
  </si>
  <si>
    <t>FRS 139</t>
  </si>
  <si>
    <t>As</t>
  </si>
  <si>
    <t>restated</t>
  </si>
  <si>
    <t>Retained earnings</t>
  </si>
  <si>
    <t>Total Comprehensive income</t>
  </si>
  <si>
    <t>CONDENSED CONSOLIDATED STATEMENT OF FINANCIAL POSITION</t>
  </si>
  <si>
    <t>Restated</t>
  </si>
  <si>
    <t xml:space="preserve">   Other receivables</t>
  </si>
  <si>
    <t xml:space="preserve">  Treasury Shares</t>
  </si>
  <si>
    <t xml:space="preserve">Goodwill </t>
  </si>
  <si>
    <t xml:space="preserve">  Deferred income</t>
  </si>
  <si>
    <t>1.4.2010 TO</t>
  </si>
  <si>
    <t>The Condensed Consolidated Income Statements should be read in conjunction with the Annual Financial Statements for year ended 31 March 2010</t>
  </si>
  <si>
    <t>the accompanying explanatory notes attached to this interim financial statements.</t>
  </si>
  <si>
    <t>The Condensed Consolidated Statement of Financial Position should be read in conjunction with the Annual Financial Statements for year ended 31 March 2010 and</t>
  </si>
  <si>
    <t>The Condensed Consolidated Statement of Comprehensive Income Statements should be read in conjunction with the Annual Financial Statements for year ended 31 March 2010.</t>
  </si>
  <si>
    <t>The Condensed Consolidated Cash Flow Statement should be read in conjunction with the Annual Financial Statements for year ended 31 March 2010 and</t>
  </si>
  <si>
    <t>At 1.4.2010</t>
  </si>
  <si>
    <t>At 1.4.2010 -restated</t>
  </si>
  <si>
    <t>Total comprehensive income for the period</t>
  </si>
  <si>
    <t>Cash and cash equivalents at 1.4.2010</t>
  </si>
  <si>
    <t>the adoption of the following new FRSs, Amendments to FRSs and Interpretations with effect from 1st January 2010</t>
  </si>
  <si>
    <t>long term leasehold land with remaining lease period exceeding 50 years from operating lease to finance leases in the current quarter.</t>
  </si>
  <si>
    <t>An embedded derivative is recognised separately from the host contract and accounted for as a derivative if, and only if,</t>
  </si>
  <si>
    <t>it is not closely related to economic characteristics and risks of the host contract and the host contract is not categorised at fair value through profit and loss.</t>
  </si>
  <si>
    <t>The host contract, in the event an embedded derivative is recognised seprately, is accounted for in accordance with policy applicable to the nature of the host contract.</t>
  </si>
  <si>
    <t>FRS 7</t>
  </si>
  <si>
    <t>FRS139</t>
  </si>
  <si>
    <t>Financial Instruments:Recognition and measurement</t>
  </si>
  <si>
    <t>Amendment to FRS 1</t>
  </si>
  <si>
    <t>First-time Adoption of Financial Reporting Standards</t>
  </si>
  <si>
    <t xml:space="preserve">Presentation of Financial Statements </t>
  </si>
  <si>
    <t xml:space="preserve"> There were no changes in material litigation at the date of this report.</t>
  </si>
  <si>
    <t>as at 31st March 2010 are not restated. Instead, the changes have been accounted for by restating the following opening</t>
  </si>
  <si>
    <t>Treasury shares sold/buyback</t>
  </si>
  <si>
    <t>Other comprehensive income/(loss), net of tax:</t>
  </si>
  <si>
    <t>Amendment to FRS 101</t>
  </si>
  <si>
    <t>FRS 101 separates owner and non-owner changes in equity. All non-owners changes in equity (i.e comprehensive income) are required</t>
  </si>
  <si>
    <t>The Condensed Consolidated Statements of Changes in Equity should be read in conjunction with the Annual Financial Report for year ended 31 March 2010 and</t>
  </si>
  <si>
    <t>Financial instruments</t>
  </si>
  <si>
    <t>Type of derivatives</t>
  </si>
  <si>
    <t>Commodity options</t>
  </si>
  <si>
    <t>Cross currency swap</t>
  </si>
  <si>
    <t>Interest rate swap</t>
  </si>
  <si>
    <t>Contract/Notional value</t>
  </si>
  <si>
    <t>Fair Value</t>
  </si>
  <si>
    <t>Less than 1 year:</t>
  </si>
  <si>
    <t>3 to 5 years:</t>
  </si>
  <si>
    <t>Non-Distributable</t>
  </si>
  <si>
    <t>Distributable</t>
  </si>
  <si>
    <t>There are no changes to policies related to financial instruments since last financial year.</t>
  </si>
  <si>
    <t>FRS 4</t>
  </si>
  <si>
    <t>Insurance Contracts</t>
  </si>
  <si>
    <t>Amendment to FRS 2</t>
  </si>
  <si>
    <t>Share-based Payment:Vesting Conditions and Cancellations</t>
  </si>
  <si>
    <t xml:space="preserve">Improvements to FRSs </t>
  </si>
  <si>
    <t>IC Interepretation 9</t>
  </si>
  <si>
    <t>Reassessment of Embedded Derivatives</t>
  </si>
  <si>
    <t>IC Interepretation 10</t>
  </si>
  <si>
    <t>IC Interepretation 11</t>
  </si>
  <si>
    <t>Interim Financial Reporting and Impairment</t>
  </si>
  <si>
    <t>FRS2-Group and Treasury Share Transactions</t>
  </si>
  <si>
    <t>IC Interepretation 13</t>
  </si>
  <si>
    <t>Customer Loyalty Programmes</t>
  </si>
  <si>
    <t>IC Interepretation 14</t>
  </si>
  <si>
    <t>FRS119-The limit on a Defined Benefit Asset, Minimum Funding Requirements and Their Interaction</t>
  </si>
  <si>
    <t>Financial Instruments: Presentation-Classifications of Rights Issues</t>
  </si>
  <si>
    <r>
      <t xml:space="preserve">QL RESOURCES BERHAD </t>
    </r>
    <r>
      <rPr>
        <b/>
        <vertAlign val="subscript"/>
        <sz val="18"/>
        <rFont val="Comic Sans MS"/>
        <family val="4"/>
      </rPr>
      <t>(428915-X)</t>
    </r>
  </si>
  <si>
    <r>
      <t xml:space="preserve">QL RESOURCES BERHAD </t>
    </r>
    <r>
      <rPr>
        <b/>
        <vertAlign val="subscript"/>
        <sz val="18"/>
        <rFont val="Arial"/>
        <family val="2"/>
      </rPr>
      <t>(428915-X)</t>
    </r>
  </si>
  <si>
    <t>Effect arising from adoption of FRS 139</t>
  </si>
  <si>
    <t xml:space="preserve"> QUARTER</t>
  </si>
  <si>
    <t>QUARTER</t>
  </si>
  <si>
    <t>Fair Value Reserve</t>
  </si>
  <si>
    <t>Dividend paid</t>
  </si>
  <si>
    <t>Fair value changes on available-for-sales financial assets</t>
  </si>
  <si>
    <t xml:space="preserve">Foreign currency translation </t>
  </si>
  <si>
    <t>Available-for-sale financial assets-quoted</t>
  </si>
  <si>
    <t>Additional interest in subsidiaries</t>
  </si>
  <si>
    <t>39 days</t>
  </si>
  <si>
    <t>32 days</t>
  </si>
  <si>
    <t>CUMULATIVE</t>
  </si>
  <si>
    <t xml:space="preserve">     1.10.2010 to</t>
  </si>
  <si>
    <t>31.12.2010</t>
  </si>
  <si>
    <t>Interest expense</t>
  </si>
  <si>
    <t>INTERIM FINANCIAL REPORT FOR THE 3RD QUARTER ENDED 31.12.2010</t>
  </si>
  <si>
    <t xml:space="preserve">No shares were repurchased from the open market during the current financial quarter under review. </t>
  </si>
  <si>
    <t>There were no sales or purchase of quoted investment for the quarter under review.</t>
  </si>
  <si>
    <t>MPM's current quarter sales decreased marginally against preceding quarter due to seasonal effect.</t>
  </si>
  <si>
    <t>There were no material disposal of unquoted investments and/or properties during quarter under review.</t>
  </si>
  <si>
    <t>INTERIM FINANCIAL REPORT FOR THE 4TH QUARTER ENDED 31.3.2011</t>
  </si>
  <si>
    <t>CONDENSED CONSOLIDATED INCOME STATEMENTS FOR THE PERIOD ENDED 31.3.2011 (UNAUDITED)</t>
  </si>
  <si>
    <t>4TH QUARTER</t>
  </si>
  <si>
    <t>1.1.2011 TO</t>
  </si>
  <si>
    <t>31.3.2011</t>
  </si>
  <si>
    <t>1.1.2010 TO</t>
  </si>
  <si>
    <t xml:space="preserve">     1.1.2011 to</t>
  </si>
  <si>
    <t xml:space="preserve">     1.1.2010 to</t>
  </si>
  <si>
    <t>CONDENSED CONSOLIDATED STATEMENT OF COMPREHENSIVE INCOME FOR THE PERIOD ENDED 31.3.2011 (UNAUDITED)</t>
  </si>
  <si>
    <t>INTERIM FINANCIAL REPORT FOR THE 3RD QUARTER ENDED 31.3.2011</t>
  </si>
  <si>
    <t>CONDENSED CONSOLIDATED STATEMENTS OF CHANGES IN EQUITY FOR THE PERIOD ENDED 31.3.2011</t>
  </si>
  <si>
    <t>12 months ended 31.3.2011</t>
  </si>
  <si>
    <t>At 31.3.2011</t>
  </si>
  <si>
    <t>Cumulatively, earnings increased 27% due to the the same reason.</t>
  </si>
  <si>
    <t>Earnings increased 7% against preceding quarter due to better farm products prices.</t>
  </si>
  <si>
    <t>There were no corporate proposals announced but not completed at the date of issue of this report.</t>
  </si>
  <si>
    <t>Outstanding derivatives as at 31st March 2011</t>
  </si>
  <si>
    <t>Commentary on Prospects for the next quarter to 30.6.2011</t>
  </si>
  <si>
    <t>The directors are cautiously optimistic on the Group's performance for the 1st quarter ending 30.6.2011.</t>
  </si>
  <si>
    <t>Cumulatively, sales increased 23% due to higher CPO prices.(Average for FY2011 of RM2,969 vs RM2,355)</t>
  </si>
  <si>
    <t>35 days</t>
  </si>
  <si>
    <t>In accordance with provision of FRS 139, the above changes are applied prospectively and the comparatives</t>
  </si>
  <si>
    <t>Segment information in respect of the Group's business segments for the 4th quarter ended 31.3.2011.</t>
  </si>
  <si>
    <t xml:space="preserve">          At 31.3.2011</t>
  </si>
  <si>
    <t>Issuance of shares</t>
  </si>
  <si>
    <t>INTERIM FINANCIAL REPORT FOR THE 4RD QUARTER ENDED 31.3.2011</t>
  </si>
  <si>
    <t>Cash and cash equivalents at 31.3.2011</t>
  </si>
  <si>
    <t>CONDENSED CONSOLIDATED CASH FLOW STATEMENT FOR THE YEAR ENDED 31.3.2011</t>
  </si>
  <si>
    <t>4th quarter ended 31.3.2010</t>
  </si>
  <si>
    <t>4th quarter ended 31.3.2011</t>
  </si>
  <si>
    <t>Cumulatively, earning decreased 34% for the same reason.</t>
  </si>
  <si>
    <t>Forward exchange contracts - buy</t>
  </si>
  <si>
    <t>Forward exchange contracts - sell</t>
  </si>
  <si>
    <t>MPM's current quarter sales increased 21% against corresponding quarter due to higher volume of surimi-based products and fishmeal sold.</t>
  </si>
  <si>
    <t>Cumulatively, sales improved 26% due to overall good catch especially in Sabah.</t>
  </si>
  <si>
    <t>Earnings for the current quarter decreased 19% due to lower fish meal margin.</t>
  </si>
  <si>
    <t>Cumulatively, earnings increased 15% due to strong 1st half fishmeal prices and good catch.</t>
  </si>
  <si>
    <t>in lower FFB processed and low OER (Oil Extraction Rate).</t>
  </si>
  <si>
    <t>Earnings increased 42% against corresponding quarter due to better margins from raw material trade as well as farm products.</t>
  </si>
  <si>
    <t xml:space="preserve">Despite new contribution from Associate (Boilermech), POA's current quarter earnings decreased marginally against corresponding quarter due to acute 'La Nina' effect resulting </t>
  </si>
  <si>
    <t>The directors are recommending a proposed final dividend of 4.25 sen  per ordinary share of RM0.25 each in respect of the year ended 31.3.2011 subject to the approval at the forthcoming Annual General Meeting.</t>
  </si>
  <si>
    <t>Realised and Unrealised profits</t>
  </si>
  <si>
    <t>Total Retained profit of the Company &amp; its subsidiaries</t>
  </si>
  <si>
    <t>Year ended 31.3.2011</t>
  </si>
  <si>
    <t>Realised</t>
  </si>
  <si>
    <t>Total Retained profit of Associates</t>
  </si>
  <si>
    <t>Unrealised gain/(loss)</t>
  </si>
  <si>
    <t>Consolidation Adjustments</t>
  </si>
  <si>
    <t>Total Group Retained profit as per consolidated accounts</t>
  </si>
  <si>
    <t>Cumulatively, sales increased 27% due to the the same reason.</t>
  </si>
  <si>
    <t>POA's current quarter sales increased 11% against corresponding quarter mainly due to higher CPO prices. (Q4FY2011 of RM3,653 vs Q4FY2010 of RM2,512)</t>
  </si>
  <si>
    <t>POA's current quarter sales increased 18% against preceding quarter mainly due to  higher FFB processed.</t>
  </si>
  <si>
    <t>Earnings increased significantly mainly due  to improved contribution from plantation unit. (Higher crop size &amp; better FFB price)</t>
  </si>
  <si>
    <t>Earnings decreased 41% due to seasonal effect as well as weaker fishmeal price.</t>
  </si>
  <si>
    <t>40 days</t>
  </si>
  <si>
    <t>ILF's current quarter sales increased 16% against preceding quarter due to higher  volume of raw material sold.</t>
  </si>
  <si>
    <t>ILF's current quarter sales increased 26% against corresponding quarter due to higher volume and unit value of raw materials as well as farm products sold.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</si>
</sst>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-* #,##0_-;\-* #,##0_-;_-* &quot;-&quot;??_-;_-@_-"/>
    <numFmt numFmtId="166" formatCode="_(* #,##0_);_(* \(#,##0\);_(* &quot;-&quot;??_);_(@_)"/>
    <numFmt numFmtId="167" formatCode="_(* #,##0.000_);_(* \(#,##0.000\);_(* &quot;-&quot;??_);_(@_)"/>
    <numFmt numFmtId="168" formatCode="_(* #,##0_);_(* \(#,##0\);_(* &quot;-&quot;????????_);_(@_)"/>
    <numFmt numFmtId="169" formatCode="_-* #,##0.0_-;\-* #,##0.0_-;_-* &quot;-&quot;??_-;_-@_-"/>
    <numFmt numFmtId="170" formatCode="&quot;RM&quot;#,##0_);\(&quot;RM&quot;#,##0\)"/>
    <numFmt numFmtId="171" formatCode="m\o\n\th\ d\,\ yyyy"/>
    <numFmt numFmtId="172" formatCode="#.00"/>
    <numFmt numFmtId="173" formatCode="#."/>
    <numFmt numFmtId="174" formatCode="#,##0.00\ ;\(#,##0.00\)"/>
    <numFmt numFmtId="175" formatCode="###,###,###,###;\(###,###,###,###\)"/>
    <numFmt numFmtId="176" formatCode="_-* #,##0\ _F_-;\-* #,##0\ _F_-;_-* &quot;-&quot;\ _F_-;_-@_-"/>
    <numFmt numFmtId="177" formatCode="_-* #,##0.00\ _F_-;\-* #,##0.00\ _F_-;_-* &quot;-&quot;??\ _F_-;_-@_-"/>
    <numFmt numFmtId="178" formatCode="#,##0&quot; F&quot;;\-#,##0&quot; F&quot;"/>
    <numFmt numFmtId="179" formatCode="#,###;\(#,##0\)"/>
    <numFmt numFmtId="180" formatCode="0%_);\(0%\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12"/>
      <name val="Times New Roman"/>
      <family val="1"/>
    </font>
    <font>
      <b/>
      <vertAlign val="subscript"/>
      <sz val="12"/>
      <name val="Arial"/>
      <family val="2"/>
    </font>
    <font>
      <b/>
      <i/>
      <sz val="11"/>
      <name val="Times New Roman"/>
      <family val="1"/>
    </font>
    <font>
      <u val="singleAccounting"/>
      <sz val="11"/>
      <name val="Times New Roman"/>
      <family val="1"/>
    </font>
    <font>
      <u val="doubleAccounting"/>
      <sz val="11"/>
      <name val="Times New Roman"/>
      <family val="1"/>
    </font>
    <font>
      <b/>
      <sz val="10"/>
      <name val="Times New Roman"/>
      <family val="1"/>
    </font>
    <font>
      <u val="doubleAccounting"/>
      <sz val="10"/>
      <name val="Arial"/>
      <family val="2"/>
    </font>
    <font>
      <i/>
      <sz val="11"/>
      <name val="Times New Roman"/>
      <family val="1"/>
    </font>
    <font>
      <b/>
      <sz val="14"/>
      <name val="Comic Sans MS"/>
      <family val="4"/>
    </font>
    <font>
      <sz val="10"/>
      <name val="Comic Sans MS"/>
      <family val="4"/>
    </font>
    <font>
      <b/>
      <sz val="11"/>
      <name val="Comic Sans MS"/>
      <family val="4"/>
    </font>
    <font>
      <sz val="11"/>
      <name val="Arial"/>
      <family val="2"/>
    </font>
    <font>
      <sz val="14"/>
      <name val="Comic Sans MS"/>
      <family val="4"/>
    </font>
    <font>
      <b/>
      <sz val="10"/>
      <name val="Comic Sans MS"/>
      <family val="4"/>
    </font>
    <font>
      <u val="singleAccounting"/>
      <sz val="11"/>
      <name val="Comic Sans MS"/>
      <family val="4"/>
    </font>
    <font>
      <sz val="11"/>
      <name val="Comic Sans MS"/>
      <family val="4"/>
    </font>
    <font>
      <u val="doubleAccounting"/>
      <sz val="11"/>
      <name val="Arial"/>
      <family val="2"/>
    </font>
    <font>
      <b/>
      <u val="doubleAccounting"/>
      <sz val="11"/>
      <name val="Times New Roman"/>
      <family val="1"/>
    </font>
    <font>
      <i/>
      <sz val="14"/>
      <name val="Comic Sans MS"/>
      <family val="4"/>
    </font>
    <font>
      <sz val="18"/>
      <name val="Comic Sans MS"/>
      <family val="4"/>
    </font>
    <font>
      <b/>
      <sz val="18"/>
      <name val="Comic Sans MS"/>
      <family val="4"/>
    </font>
    <font>
      <u val="singleAccounting"/>
      <sz val="18"/>
      <name val="Comic Sans MS"/>
      <family val="4"/>
    </font>
    <font>
      <u val="singleAccounting"/>
      <sz val="14"/>
      <name val="Comic Sans MS"/>
      <family val="4"/>
    </font>
    <font>
      <b/>
      <i/>
      <sz val="14"/>
      <name val="Comic Sans MS"/>
      <family val="4"/>
    </font>
    <font>
      <b/>
      <vertAlign val="subscript"/>
      <sz val="18"/>
      <name val="Comic Sans MS"/>
      <family val="4"/>
    </font>
    <font>
      <b/>
      <sz val="18"/>
      <name val="Arial"/>
      <family val="2"/>
    </font>
    <font>
      <b/>
      <vertAlign val="subscript"/>
      <sz val="18"/>
      <name val="Arial"/>
      <family val="2"/>
    </font>
    <font>
      <sz val="18"/>
      <name val="Arial"/>
      <family val="2"/>
    </font>
    <font>
      <sz val="18"/>
      <name val="Times New Roman"/>
      <family val="1"/>
    </font>
    <font>
      <b/>
      <sz val="18"/>
      <name val="Times New Roman"/>
      <family val="1"/>
    </font>
    <font>
      <u val="singleAccounting"/>
      <sz val="14"/>
      <name val="Times New Roman"/>
      <family val="1"/>
    </font>
    <font>
      <u val="doubleAccounting"/>
      <sz val="14"/>
      <name val="Times New Roman"/>
      <family val="1"/>
    </font>
    <font>
      <u/>
      <sz val="14"/>
      <name val="Times New Roman"/>
      <family val="1"/>
    </font>
    <font>
      <b/>
      <sz val="14"/>
      <color rgb="FFFF0000"/>
      <name val="Times New Roman"/>
      <family val="1"/>
    </font>
    <font>
      <sz val="11"/>
      <color rgb="FFFF0000"/>
      <name val="Times New Roman"/>
      <family val="1"/>
    </font>
    <font>
      <b/>
      <u val="doubleAccounting"/>
      <sz val="14"/>
      <name val="Times New Roman"/>
      <family val="1"/>
    </font>
    <font>
      <b/>
      <u val="singleAccounting"/>
      <sz val="14"/>
      <name val="Times New Roman"/>
      <family val="1"/>
    </font>
    <font>
      <b/>
      <u/>
      <sz val="14"/>
      <name val="Times New Roman"/>
      <family val="1"/>
    </font>
    <font>
      <sz val="11"/>
      <color indexed="8"/>
      <name val="Calibri"/>
      <family val="2"/>
    </font>
    <font>
      <sz val="1"/>
      <color indexed="8"/>
      <name val="Courier"/>
      <family val="3"/>
    </font>
    <font>
      <b/>
      <sz val="12"/>
      <color indexed="22"/>
      <name val="Times New Roman"/>
      <family val="1"/>
    </font>
    <font>
      <b/>
      <sz val="10"/>
      <color indexed="22"/>
      <name val="Times New Roman"/>
      <family val="1"/>
    </font>
    <font>
      <sz val="12"/>
      <color indexed="22"/>
      <name val="Arial"/>
      <family val="2"/>
    </font>
    <font>
      <b/>
      <sz val="1"/>
      <color indexed="8"/>
      <name val="Courier"/>
      <family val="3"/>
    </font>
    <font>
      <sz val="11"/>
      <name val="Tms Rmn"/>
    </font>
    <font>
      <b/>
      <sz val="12"/>
      <name val="Tms Rmn"/>
    </font>
    <font>
      <sz val="10"/>
      <name val="Times New Roman"/>
      <family val="1"/>
    </font>
    <font>
      <sz val="10"/>
      <name val="Helv"/>
    </font>
    <font>
      <sz val="10"/>
      <name val="Helv"/>
      <family val="2"/>
    </font>
    <font>
      <b/>
      <sz val="10"/>
      <color indexed="10"/>
      <name val="Arial"/>
      <family val="2"/>
    </font>
    <font>
      <sz val="10"/>
      <name val="Courier"/>
      <family val="3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56" fillId="0" borderId="0">
      <protection locked="0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3" fontId="59" fillId="0" borderId="0" applyFont="0" applyFill="0" applyBorder="0" applyAlignment="0" applyProtection="0"/>
    <xf numFmtId="172" fontId="56" fillId="0" borderId="0">
      <protection locked="0"/>
    </xf>
    <xf numFmtId="38" fontId="3" fillId="2" borderId="0" applyNumberFormat="0" applyBorder="0" applyAlignment="0" applyProtection="0"/>
    <xf numFmtId="38" fontId="3" fillId="2" borderId="0" applyNumberFormat="0" applyBorder="0" applyAlignment="0" applyProtection="0"/>
    <xf numFmtId="14" fontId="11" fillId="3" borderId="18">
      <alignment horizontal="center" vertical="center" wrapText="1"/>
    </xf>
    <xf numFmtId="173" fontId="60" fillId="0" borderId="0">
      <protection locked="0"/>
    </xf>
    <xf numFmtId="173" fontId="60" fillId="0" borderId="0">
      <protection locked="0"/>
    </xf>
    <xf numFmtId="10" fontId="3" fillId="4" borderId="6" applyNumberFormat="0" applyBorder="0" applyAlignment="0" applyProtection="0"/>
    <xf numFmtId="10" fontId="3" fillId="4" borderId="6" applyNumberFormat="0" applyBorder="0" applyAlignment="0" applyProtection="0"/>
    <xf numFmtId="174" fontId="61" fillId="0" borderId="0"/>
    <xf numFmtId="0" fontId="62" fillId="0" borderId="0">
      <alignment horizontal="left"/>
    </xf>
    <xf numFmtId="0" fontId="61" fillId="0" borderId="0">
      <alignment horizontal="left"/>
    </xf>
    <xf numFmtId="175" fontId="63" fillId="0" borderId="0" applyFont="0" applyFill="0" applyBorder="0" applyProtection="0">
      <alignment horizontal="right"/>
    </xf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59" fillId="0" borderId="0" applyFont="0" applyFill="0" applyBorder="0" applyAlignment="0" applyProtection="0"/>
    <xf numFmtId="179" fontId="2" fillId="0" borderId="0" applyFont="0" applyBorder="0"/>
    <xf numFmtId="179" fontId="2" fillId="0" borderId="0" applyFont="0" applyBorder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" borderId="29" applyNumberFormat="0" applyFont="0" applyAlignment="0" applyProtection="0"/>
    <xf numFmtId="174" fontId="61" fillId="0" borderId="20"/>
    <xf numFmtId="174" fontId="61" fillId="0" borderId="11"/>
    <xf numFmtId="0" fontId="62" fillId="0" borderId="9"/>
    <xf numFmtId="18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2" fillId="0" borderId="0"/>
    <xf numFmtId="0" fontId="65" fillId="0" borderId="0"/>
    <xf numFmtId="0" fontId="66" fillId="0" borderId="0" applyFill="0" applyBorder="0" applyProtection="0">
      <alignment horizontal="left" vertical="top"/>
    </xf>
    <xf numFmtId="2" fontId="59" fillId="0" borderId="0" applyFont="0" applyFill="0" applyBorder="0" applyAlignment="0" applyProtection="0"/>
    <xf numFmtId="0" fontId="67" fillId="0" borderId="0">
      <alignment horizontal="center"/>
    </xf>
    <xf numFmtId="0" fontId="2" fillId="0" borderId="0"/>
    <xf numFmtId="0" fontId="2" fillId="0" borderId="0"/>
  </cellStyleXfs>
  <cellXfs count="397">
    <xf numFmtId="0" fontId="0" fillId="0" borderId="0" xfId="0"/>
    <xf numFmtId="0" fontId="4" fillId="0" borderId="0" xfId="0" applyFont="1"/>
    <xf numFmtId="0" fontId="10" fillId="0" borderId="0" xfId="0" applyFont="1"/>
    <xf numFmtId="39" fontId="0" fillId="0" borderId="0" xfId="0" applyNumberFormat="1"/>
    <xf numFmtId="0" fontId="17" fillId="0" borderId="0" xfId="0" applyFont="1"/>
    <xf numFmtId="0" fontId="12" fillId="0" borderId="0" xfId="0" applyFont="1"/>
    <xf numFmtId="0" fontId="11" fillId="0" borderId="0" xfId="0" applyFont="1"/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center"/>
    </xf>
    <xf numFmtId="37" fontId="4" fillId="0" borderId="0" xfId="1" applyNumberFormat="1" applyFont="1" applyAlignment="1">
      <alignment horizontal="center"/>
    </xf>
    <xf numFmtId="37" fontId="4" fillId="0" borderId="0" xfId="0" applyNumberFormat="1" applyFont="1" applyAlignment="1">
      <alignment horizontal="center"/>
    </xf>
    <xf numFmtId="37" fontId="4" fillId="0" borderId="11" xfId="0" applyNumberFormat="1" applyFont="1" applyBorder="1" applyAlignment="1">
      <alignment horizontal="center"/>
    </xf>
    <xf numFmtId="39" fontId="4" fillId="0" borderId="0" xfId="0" applyNumberFormat="1" applyFont="1"/>
    <xf numFmtId="166" fontId="0" fillId="0" borderId="0" xfId="1" applyNumberFormat="1" applyFont="1"/>
    <xf numFmtId="0" fontId="5" fillId="0" borderId="0" xfId="0" applyFont="1" applyAlignment="1">
      <alignment horizontal="center" vertical="center" wrapText="1"/>
    </xf>
    <xf numFmtId="37" fontId="4" fillId="0" borderId="9" xfId="0" applyNumberFormat="1" applyFont="1" applyBorder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0" fillId="0" borderId="0" xfId="0" applyFont="1"/>
    <xf numFmtId="9" fontId="30" fillId="0" borderId="0" xfId="0" applyNumberFormat="1" applyFont="1" applyBorder="1"/>
    <xf numFmtId="165" fontId="31" fillId="0" borderId="0" xfId="1" applyNumberFormat="1" applyFont="1"/>
    <xf numFmtId="165" fontId="32" fillId="0" borderId="0" xfId="1" applyNumberFormat="1" applyFont="1"/>
    <xf numFmtId="0" fontId="32" fillId="0" borderId="0" xfId="0" applyFont="1" applyAlignment="1">
      <alignment horizontal="left"/>
    </xf>
    <xf numFmtId="43" fontId="26" fillId="0" borderId="0" xfId="1" quotePrefix="1" applyFont="1" applyAlignment="1">
      <alignment horizontal="center"/>
    </xf>
    <xf numFmtId="0" fontId="26" fillId="0" borderId="0" xfId="0" quotePrefix="1" applyFont="1" applyAlignment="1">
      <alignment horizontal="center"/>
    </xf>
    <xf numFmtId="166" fontId="26" fillId="0" borderId="0" xfId="1" applyNumberFormat="1" applyFont="1"/>
    <xf numFmtId="0" fontId="28" fillId="0" borderId="0" xfId="0" applyFont="1" applyFill="1" applyBorder="1"/>
    <xf numFmtId="0" fontId="10" fillId="0" borderId="0" xfId="0" applyFont="1" applyFill="1"/>
    <xf numFmtId="0" fontId="17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0" fontId="9" fillId="0" borderId="0" xfId="0" applyFont="1" applyFill="1"/>
    <xf numFmtId="0" fontId="11" fillId="0" borderId="0" xfId="0" applyFont="1" applyFill="1"/>
    <xf numFmtId="166" fontId="11" fillId="0" borderId="3" xfId="0" applyNumberFormat="1" applyFont="1" applyFill="1" applyBorder="1"/>
    <xf numFmtId="166" fontId="11" fillId="0" borderId="5" xfId="0" applyNumberFormat="1" applyFont="1" applyFill="1" applyBorder="1"/>
    <xf numFmtId="41" fontId="11" fillId="0" borderId="8" xfId="0" applyNumberFormat="1" applyFont="1" applyFill="1" applyBorder="1"/>
    <xf numFmtId="0" fontId="7" fillId="0" borderId="0" xfId="0" applyFont="1" applyFill="1"/>
    <xf numFmtId="0" fontId="13" fillId="0" borderId="0" xfId="0" applyFont="1" applyFill="1"/>
    <xf numFmtId="166" fontId="11" fillId="0" borderId="1" xfId="0" applyNumberFormat="1" applyFont="1" applyFill="1" applyBorder="1"/>
    <xf numFmtId="0" fontId="14" fillId="0" borderId="0" xfId="0" applyFont="1" applyFill="1"/>
    <xf numFmtId="0" fontId="19" fillId="0" borderId="0" xfId="0" applyFont="1" applyFill="1"/>
    <xf numFmtId="165" fontId="12" fillId="0" borderId="0" xfId="1" applyNumberFormat="1" applyFont="1" applyFill="1"/>
    <xf numFmtId="166" fontId="11" fillId="0" borderId="10" xfId="0" applyNumberFormat="1" applyFont="1" applyFill="1" applyBorder="1"/>
    <xf numFmtId="43" fontId="11" fillId="0" borderId="0" xfId="0" applyNumberFormat="1" applyFont="1" applyFill="1" applyBorder="1"/>
    <xf numFmtId="166" fontId="11" fillId="0" borderId="11" xfId="1" applyNumberFormat="1" applyFont="1" applyFill="1" applyBorder="1"/>
    <xf numFmtId="166" fontId="11" fillId="0" borderId="0" xfId="1" applyNumberFormat="1" applyFont="1" applyFill="1"/>
    <xf numFmtId="166" fontId="11" fillId="0" borderId="0" xfId="0" applyNumberFormat="1" applyFont="1" applyFill="1"/>
    <xf numFmtId="0" fontId="6" fillId="0" borderId="0" xfId="0" applyFont="1" applyFill="1"/>
    <xf numFmtId="43" fontId="34" fillId="0" borderId="0" xfId="1" applyFont="1" applyFill="1"/>
    <xf numFmtId="43" fontId="21" fillId="0" borderId="0" xfId="1" applyFont="1" applyFill="1"/>
    <xf numFmtId="41" fontId="11" fillId="0" borderId="0" xfId="0" applyNumberFormat="1" applyFont="1" applyFill="1" applyBorder="1"/>
    <xf numFmtId="166" fontId="11" fillId="0" borderId="0" xfId="0" applyNumberFormat="1" applyFont="1" applyFill="1" applyBorder="1"/>
    <xf numFmtId="166" fontId="11" fillId="0" borderId="0" xfId="1" applyNumberFormat="1" applyFont="1" applyFill="1" applyBorder="1"/>
    <xf numFmtId="0" fontId="29" fillId="0" borderId="0" xfId="0" applyFont="1"/>
    <xf numFmtId="0" fontId="35" fillId="0" borderId="0" xfId="0" applyFont="1"/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4" fillId="0" borderId="0" xfId="0" applyFont="1" applyFill="1"/>
    <xf numFmtId="37" fontId="4" fillId="0" borderId="0" xfId="0" applyNumberFormat="1" applyFont="1" applyBorder="1" applyAlignment="1">
      <alignment horizontal="center"/>
    </xf>
    <xf numFmtId="37" fontId="4" fillId="0" borderId="0" xfId="1" applyNumberFormat="1" applyFont="1" applyBorder="1" applyAlignment="1">
      <alignment horizontal="center"/>
    </xf>
    <xf numFmtId="39" fontId="4" fillId="0" borderId="0" xfId="0" applyNumberFormat="1" applyFont="1" applyBorder="1"/>
    <xf numFmtId="166" fontId="11" fillId="0" borderId="1" xfId="1" applyNumberFormat="1" applyFont="1" applyFill="1" applyBorder="1"/>
    <xf numFmtId="166" fontId="11" fillId="0" borderId="3" xfId="1" applyNumberFormat="1" applyFont="1" applyFill="1" applyBorder="1"/>
    <xf numFmtId="166" fontId="11" fillId="0" borderId="5" xfId="1" applyNumberFormat="1" applyFont="1" applyFill="1" applyBorder="1"/>
    <xf numFmtId="166" fontId="11" fillId="0" borderId="8" xfId="1" applyNumberFormat="1" applyFont="1" applyFill="1" applyBorder="1"/>
    <xf numFmtId="166" fontId="11" fillId="0" borderId="9" xfId="0" applyNumberFormat="1" applyFont="1" applyFill="1" applyBorder="1"/>
    <xf numFmtId="43" fontId="12" fillId="0" borderId="0" xfId="1" applyFont="1" applyFill="1"/>
    <xf numFmtId="166" fontId="29" fillId="0" borderId="0" xfId="1" applyNumberFormat="1" applyFont="1"/>
    <xf numFmtId="166" fontId="29" fillId="0" borderId="0" xfId="0" applyNumberFormat="1" applyFont="1"/>
    <xf numFmtId="0" fontId="37" fillId="0" borderId="0" xfId="0" applyNumberFormat="1" applyFont="1" applyAlignment="1">
      <alignment horizontal="center"/>
    </xf>
    <xf numFmtId="0" fontId="37" fillId="0" borderId="0" xfId="0" applyFont="1"/>
    <xf numFmtId="43" fontId="25" fillId="0" borderId="0" xfId="1" applyFont="1"/>
    <xf numFmtId="43" fontId="25" fillId="0" borderId="11" xfId="1" applyFont="1" applyBorder="1"/>
    <xf numFmtId="9" fontId="25" fillId="0" borderId="0" xfId="0" applyNumberFormat="1" applyFont="1" applyBorder="1"/>
    <xf numFmtId="0" fontId="37" fillId="0" borderId="0" xfId="0" applyFont="1" applyAlignment="1">
      <alignment horizontal="center"/>
    </xf>
    <xf numFmtId="0" fontId="25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horizontal="center"/>
    </xf>
    <xf numFmtId="165" fontId="38" fillId="0" borderId="0" xfId="1" applyNumberFormat="1" applyFont="1"/>
    <xf numFmtId="165" fontId="39" fillId="0" borderId="0" xfId="1" applyNumberFormat="1" applyFont="1"/>
    <xf numFmtId="165" fontId="40" fillId="0" borderId="0" xfId="1" applyNumberFormat="1" applyFont="1"/>
    <xf numFmtId="165" fontId="29" fillId="0" borderId="0" xfId="1" applyNumberFormat="1" applyFont="1"/>
    <xf numFmtId="165" fontId="29" fillId="0" borderId="0" xfId="1" applyNumberFormat="1" applyFont="1" applyAlignment="1">
      <alignment horizontal="center"/>
    </xf>
    <xf numFmtId="165" fontId="29" fillId="0" borderId="0" xfId="1" applyNumberFormat="1" applyFont="1" applyAlignment="1">
      <alignment horizontal="center" wrapText="1"/>
    </xf>
    <xf numFmtId="165" fontId="29" fillId="0" borderId="11" xfId="1" applyNumberFormat="1" applyFont="1" applyBorder="1"/>
    <xf numFmtId="165" fontId="37" fillId="0" borderId="0" xfId="1" applyNumberFormat="1" applyFont="1"/>
    <xf numFmtId="0" fontId="37" fillId="0" borderId="0" xfId="0" applyFont="1" applyAlignment="1">
      <alignment horizontal="left"/>
    </xf>
    <xf numFmtId="0" fontId="36" fillId="0" borderId="18" xfId="0" applyFont="1" applyBorder="1" applyAlignment="1">
      <alignment horizontal="left"/>
    </xf>
    <xf numFmtId="0" fontId="36" fillId="0" borderId="18" xfId="0" applyFont="1" applyBorder="1"/>
    <xf numFmtId="0" fontId="42" fillId="0" borderId="0" xfId="0" applyFont="1" applyAlignment="1">
      <alignment horizontal="left"/>
    </xf>
    <xf numFmtId="0" fontId="44" fillId="0" borderId="0" xfId="0" applyFont="1"/>
    <xf numFmtId="0" fontId="42" fillId="0" borderId="0" xfId="0" applyFont="1"/>
    <xf numFmtId="0" fontId="45" fillId="0" borderId="0" xfId="0" applyFont="1"/>
    <xf numFmtId="0" fontId="46" fillId="0" borderId="0" xfId="0" applyFont="1"/>
    <xf numFmtId="0" fontId="13" fillId="0" borderId="0" xfId="0" applyFont="1"/>
    <xf numFmtId="0" fontId="42" fillId="0" borderId="0" xfId="0" applyFont="1" applyFill="1" applyAlignment="1">
      <alignment horizontal="left"/>
    </xf>
    <xf numFmtId="0" fontId="44" fillId="0" borderId="0" xfId="0" applyFont="1" applyFill="1"/>
    <xf numFmtId="0" fontId="42" fillId="0" borderId="0" xfId="0" applyFont="1" applyFill="1"/>
    <xf numFmtId="0" fontId="45" fillId="0" borderId="0" xfId="0" applyFont="1" applyFill="1"/>
    <xf numFmtId="0" fontId="46" fillId="0" borderId="0" xfId="0" applyFont="1" applyFill="1"/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NumberFormat="1" applyFont="1"/>
    <xf numFmtId="166" fontId="4" fillId="0" borderId="0" xfId="1" applyNumberFormat="1" applyFont="1"/>
    <xf numFmtId="165" fontId="10" fillId="0" borderId="0" xfId="0" applyNumberFormat="1" applyFont="1"/>
    <xf numFmtId="166" fontId="13" fillId="0" borderId="0" xfId="1" applyNumberFormat="1" applyFont="1"/>
    <xf numFmtId="166" fontId="10" fillId="0" borderId="0" xfId="1" applyNumberFormat="1" applyFont="1"/>
    <xf numFmtId="165" fontId="4" fillId="0" borderId="9" xfId="1" applyNumberFormat="1" applyFont="1" applyBorder="1" applyAlignment="1">
      <alignment horizontal="center"/>
    </xf>
    <xf numFmtId="165" fontId="4" fillId="0" borderId="9" xfId="1" applyNumberFormat="1" applyFont="1" applyBorder="1"/>
    <xf numFmtId="166" fontId="4" fillId="0" borderId="9" xfId="1" applyNumberFormat="1" applyFont="1" applyBorder="1"/>
    <xf numFmtId="165" fontId="10" fillId="0" borderId="9" xfId="0" applyNumberFormat="1" applyFont="1" applyBorder="1"/>
    <xf numFmtId="166" fontId="13" fillId="0" borderId="9" xfId="1" applyNumberFormat="1" applyFont="1" applyBorder="1"/>
    <xf numFmtId="166" fontId="4" fillId="0" borderId="0" xfId="1" applyNumberFormat="1" applyFont="1" applyAlignment="1">
      <alignment horizontal="center"/>
    </xf>
    <xf numFmtId="166" fontId="5" fillId="0" borderId="0" xfId="1" applyNumberFormat="1" applyFont="1" applyAlignment="1">
      <alignment horizontal="center"/>
    </xf>
    <xf numFmtId="37" fontId="4" fillId="0" borderId="0" xfId="1" applyNumberFormat="1" applyFont="1"/>
    <xf numFmtId="37" fontId="10" fillId="0" borderId="0" xfId="0" applyNumberFormat="1" applyFont="1"/>
    <xf numFmtId="43" fontId="4" fillId="0" borderId="0" xfId="1" applyFont="1"/>
    <xf numFmtId="37" fontId="13" fillId="0" borderId="0" xfId="0" applyNumberFormat="1" applyFont="1"/>
    <xf numFmtId="166" fontId="13" fillId="0" borderId="0" xfId="0" applyNumberFormat="1" applyFont="1"/>
    <xf numFmtId="41" fontId="13" fillId="0" borderId="0" xfId="0" applyNumberFormat="1" applyFont="1"/>
    <xf numFmtId="166" fontId="13" fillId="0" borderId="11" xfId="1" applyNumberFormat="1" applyFont="1" applyBorder="1"/>
    <xf numFmtId="166" fontId="10" fillId="0" borderId="11" xfId="1" applyNumberFormat="1" applyFont="1" applyBorder="1"/>
    <xf numFmtId="165" fontId="13" fillId="0" borderId="0" xfId="0" applyNumberFormat="1" applyFont="1"/>
    <xf numFmtId="43" fontId="13" fillId="0" borderId="0" xfId="0" applyNumberFormat="1" applyFont="1"/>
    <xf numFmtId="43" fontId="13" fillId="0" borderId="0" xfId="1" applyFont="1"/>
    <xf numFmtId="43" fontId="10" fillId="0" borderId="0" xfId="1" applyFont="1"/>
    <xf numFmtId="166" fontId="10" fillId="0" borderId="0" xfId="0" applyNumberFormat="1" applyFont="1"/>
    <xf numFmtId="43" fontId="10" fillId="0" borderId="0" xfId="0" applyNumberFormat="1" applyFont="1"/>
    <xf numFmtId="37" fontId="13" fillId="0" borderId="0" xfId="0" applyNumberFormat="1" applyFont="1" applyAlignment="1">
      <alignment horizontal="center"/>
    </xf>
    <xf numFmtId="0" fontId="13" fillId="0" borderId="0" xfId="0" applyFont="1" applyBorder="1"/>
    <xf numFmtId="0" fontId="15" fillId="0" borderId="0" xfId="0" applyFont="1" applyFill="1"/>
    <xf numFmtId="0" fontId="4" fillId="0" borderId="6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4" fillId="0" borderId="0" xfId="0" applyFont="1" applyFill="1" applyAlignment="1">
      <alignment horizontal="center"/>
    </xf>
    <xf numFmtId="14" fontId="5" fillId="0" borderId="3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5" fillId="0" borderId="5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/>
    <xf numFmtId="165" fontId="4" fillId="0" borderId="0" xfId="1" applyNumberFormat="1" applyFont="1" applyFill="1" applyBorder="1"/>
    <xf numFmtId="165" fontId="4" fillId="0" borderId="3" xfId="0" applyNumberFormat="1" applyFont="1" applyFill="1" applyBorder="1"/>
    <xf numFmtId="10" fontId="4" fillId="0" borderId="0" xfId="2" applyNumberFormat="1" applyFont="1" applyFill="1"/>
    <xf numFmtId="165" fontId="4" fillId="0" borderId="3" xfId="1" applyNumberFormat="1" applyFont="1" applyFill="1" applyBorder="1"/>
    <xf numFmtId="37" fontId="4" fillId="0" borderId="3" xfId="1" applyNumberFormat="1" applyFont="1" applyFill="1" applyBorder="1"/>
    <xf numFmtId="37" fontId="4" fillId="0" borderId="0" xfId="1" applyNumberFormat="1" applyFont="1" applyFill="1" applyBorder="1"/>
    <xf numFmtId="43" fontId="4" fillId="0" borderId="3" xfId="1" applyFont="1" applyFill="1" applyBorder="1"/>
    <xf numFmtId="166" fontId="4" fillId="0" borderId="3" xfId="1" applyNumberFormat="1" applyFont="1" applyFill="1" applyBorder="1"/>
    <xf numFmtId="166" fontId="4" fillId="0" borderId="3" xfId="0" applyNumberFormat="1" applyFont="1" applyFill="1" applyBorder="1"/>
    <xf numFmtId="166" fontId="47" fillId="0" borderId="3" xfId="1" applyNumberFormat="1" applyFont="1" applyFill="1" applyBorder="1"/>
    <xf numFmtId="165" fontId="47" fillId="0" borderId="0" xfId="1" applyNumberFormat="1" applyFont="1" applyFill="1" applyBorder="1"/>
    <xf numFmtId="165" fontId="48" fillId="0" borderId="3" xfId="1" applyNumberFormat="1" applyFont="1" applyFill="1" applyBorder="1"/>
    <xf numFmtId="166" fontId="48" fillId="0" borderId="3" xfId="1" applyNumberFormat="1" applyFont="1" applyFill="1" applyBorder="1"/>
    <xf numFmtId="164" fontId="4" fillId="0" borderId="0" xfId="2" applyNumberFormat="1" applyFont="1" applyFill="1"/>
    <xf numFmtId="165" fontId="4" fillId="0" borderId="17" xfId="1" applyNumberFormat="1" applyFont="1" applyFill="1" applyBorder="1"/>
    <xf numFmtId="165" fontId="4" fillId="0" borderId="5" xfId="1" applyNumberFormat="1" applyFont="1" applyFill="1" applyBorder="1"/>
    <xf numFmtId="0" fontId="2" fillId="0" borderId="0" xfId="0" applyFont="1" applyFill="1"/>
    <xf numFmtId="0" fontId="5" fillId="0" borderId="6" xfId="0" applyFont="1" applyFill="1" applyBorder="1" applyAlignment="1">
      <alignment horizontal="center"/>
    </xf>
    <xf numFmtId="0" fontId="4" fillId="0" borderId="1" xfId="0" applyFont="1" applyFill="1" applyBorder="1"/>
    <xf numFmtId="165" fontId="47" fillId="0" borderId="3" xfId="1" applyNumberFormat="1" applyFont="1" applyFill="1" applyBorder="1"/>
    <xf numFmtId="166" fontId="4" fillId="0" borderId="0" xfId="1" applyNumberFormat="1" applyFont="1" applyFill="1" applyBorder="1"/>
    <xf numFmtId="166" fontId="49" fillId="0" borderId="3" xfId="1" applyNumberFormat="1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14" fontId="5" fillId="0" borderId="13" xfId="0" applyNumberFormat="1" applyFont="1" applyFill="1" applyBorder="1" applyAlignment="1">
      <alignment horizontal="center"/>
    </xf>
    <xf numFmtId="165" fontId="48" fillId="0" borderId="0" xfId="1" applyNumberFormat="1" applyFont="1" applyFill="1" applyBorder="1"/>
    <xf numFmtId="43" fontId="4" fillId="0" borderId="0" xfId="1" applyFont="1" applyFill="1" applyBorder="1"/>
    <xf numFmtId="0" fontId="4" fillId="0" borderId="0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3" fontId="2" fillId="0" borderId="0" xfId="0" applyNumberFormat="1" applyFont="1" applyFill="1"/>
    <xf numFmtId="9" fontId="2" fillId="0" borderId="0" xfId="2" applyFont="1" applyFill="1"/>
    <xf numFmtId="165" fontId="2" fillId="0" borderId="0" xfId="0" applyNumberFormat="1" applyFont="1" applyFill="1"/>
    <xf numFmtId="0" fontId="12" fillId="0" borderId="0" xfId="0" applyFont="1" applyFill="1"/>
    <xf numFmtId="169" fontId="6" fillId="0" borderId="0" xfId="1" applyNumberFormat="1" applyFont="1" applyFill="1"/>
    <xf numFmtId="0" fontId="10" fillId="0" borderId="0" xfId="0" applyFont="1" applyFill="1" applyAlignment="1">
      <alignment horizontal="left"/>
    </xf>
    <xf numFmtId="0" fontId="8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165" fontId="12" fillId="0" borderId="3" xfId="1" applyNumberFormat="1" applyFont="1" applyFill="1" applyBorder="1"/>
    <xf numFmtId="9" fontId="12" fillId="0" borderId="3" xfId="2" applyFont="1" applyFill="1" applyBorder="1" applyAlignment="1">
      <alignment horizontal="center"/>
    </xf>
    <xf numFmtId="9" fontId="12" fillId="0" borderId="3" xfId="2" applyNumberFormat="1" applyFont="1" applyFill="1" applyBorder="1" applyAlignment="1">
      <alignment horizontal="center"/>
    </xf>
    <xf numFmtId="9" fontId="12" fillId="0" borderId="6" xfId="2" applyNumberFormat="1" applyFont="1" applyFill="1" applyBorder="1" applyAlignment="1">
      <alignment horizontal="center"/>
    </xf>
    <xf numFmtId="165" fontId="12" fillId="0" borderId="17" xfId="1" applyNumberFormat="1" applyFont="1" applyFill="1" applyBorder="1"/>
    <xf numFmtId="165" fontId="12" fillId="0" borderId="17" xfId="1" applyNumberFormat="1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9" fontId="12" fillId="0" borderId="1" xfId="2" applyFont="1" applyFill="1" applyBorder="1" applyAlignment="1">
      <alignment horizontal="center"/>
    </xf>
    <xf numFmtId="165" fontId="12" fillId="0" borderId="1" xfId="1" applyNumberFormat="1" applyFont="1" applyFill="1" applyBorder="1"/>
    <xf numFmtId="165" fontId="20" fillId="0" borderId="3" xfId="1" applyNumberFormat="1" applyFont="1" applyFill="1" applyBorder="1"/>
    <xf numFmtId="165" fontId="12" fillId="0" borderId="5" xfId="1" applyNumberFormat="1" applyFont="1" applyFill="1" applyBorder="1"/>
    <xf numFmtId="9" fontId="12" fillId="0" borderId="6" xfId="2" applyFont="1" applyFill="1" applyBorder="1" applyAlignment="1">
      <alignment horizontal="center"/>
    </xf>
    <xf numFmtId="166" fontId="20" fillId="0" borderId="20" xfId="0" applyNumberFormat="1" applyFont="1" applyFill="1" applyBorder="1"/>
    <xf numFmtId="165" fontId="20" fillId="0" borderId="6" xfId="1" applyNumberFormat="1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/>
    <xf numFmtId="0" fontId="28" fillId="0" borderId="0" xfId="0" applyFont="1" applyFill="1" applyAlignment="1">
      <alignment horizontal="left"/>
    </xf>
    <xf numFmtId="0" fontId="6" fillId="0" borderId="1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/>
    </xf>
    <xf numFmtId="166" fontId="33" fillId="0" borderId="7" xfId="1" applyNumberFormat="1" applyFont="1" applyFill="1" applyBorder="1"/>
    <xf numFmtId="166" fontId="23" fillId="0" borderId="0" xfId="1" applyNumberFormat="1" applyFont="1" applyFill="1" applyBorder="1"/>
    <xf numFmtId="0" fontId="5" fillId="0" borderId="0" xfId="0" applyFont="1" applyFill="1" applyAlignment="1">
      <alignment horizontal="justify"/>
    </xf>
    <xf numFmtId="0" fontId="6" fillId="0" borderId="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66" fontId="12" fillId="0" borderId="0" xfId="1" applyNumberFormat="1" applyFont="1" applyFill="1" applyAlignment="1">
      <alignment horizontal="center"/>
    </xf>
    <xf numFmtId="166" fontId="20" fillId="0" borderId="0" xfId="1" applyNumberFormat="1" applyFont="1" applyFill="1"/>
    <xf numFmtId="166" fontId="20" fillId="0" borderId="0" xfId="0" applyNumberFormat="1" applyFont="1" applyFill="1"/>
    <xf numFmtId="165" fontId="20" fillId="0" borderId="0" xfId="0" applyNumberFormat="1" applyFont="1" applyFill="1"/>
    <xf numFmtId="0" fontId="5" fillId="0" borderId="0" xfId="0" quotePrefix="1" applyFont="1" applyFill="1" applyAlignment="1">
      <alignment horizontal="center"/>
    </xf>
    <xf numFmtId="0" fontId="24" fillId="0" borderId="0" xfId="0" applyFont="1" applyFill="1"/>
    <xf numFmtId="0" fontId="12" fillId="0" borderId="0" xfId="0" applyFont="1" applyFill="1" applyAlignment="1">
      <alignment horizontal="left"/>
    </xf>
    <xf numFmtId="0" fontId="22" fillId="0" borderId="0" xfId="0" applyFont="1" applyFill="1" applyAlignment="1">
      <alignment horizontal="center" wrapText="1"/>
    </xf>
    <xf numFmtId="165" fontId="20" fillId="0" borderId="0" xfId="1" applyNumberFormat="1" applyFont="1" applyFill="1"/>
    <xf numFmtId="0" fontId="28" fillId="0" borderId="12" xfId="0" applyFont="1" applyFill="1" applyBorder="1" applyAlignment="1">
      <alignment horizontal="center"/>
    </xf>
    <xf numFmtId="0" fontId="28" fillId="0" borderId="13" xfId="0" applyFont="1" applyFill="1" applyBorder="1" applyAlignment="1">
      <alignment horizontal="center"/>
    </xf>
    <xf numFmtId="0" fontId="28" fillId="0" borderId="3" xfId="0" applyFont="1" applyFill="1" applyBorder="1"/>
    <xf numFmtId="0" fontId="28" fillId="0" borderId="14" xfId="0" applyFont="1" applyFill="1" applyBorder="1" applyAlignment="1">
      <alignment horizontal="center"/>
    </xf>
    <xf numFmtId="0" fontId="28" fillId="0" borderId="16" xfId="0" applyFont="1" applyFill="1" applyBorder="1" applyAlignment="1">
      <alignment horizontal="center"/>
    </xf>
    <xf numFmtId="0" fontId="28" fillId="0" borderId="13" xfId="0" applyFont="1" applyFill="1" applyBorder="1"/>
    <xf numFmtId="165" fontId="21" fillId="0" borderId="3" xfId="1" applyNumberFormat="1" applyFont="1" applyFill="1" applyBorder="1"/>
    <xf numFmtId="165" fontId="21" fillId="0" borderId="3" xfId="1" applyNumberFormat="1" applyFont="1" applyFill="1" applyBorder="1" applyAlignment="1">
      <alignment horizontal="center"/>
    </xf>
    <xf numFmtId="0" fontId="28" fillId="0" borderId="14" xfId="0" applyFont="1" applyFill="1" applyBorder="1"/>
    <xf numFmtId="0" fontId="28" fillId="0" borderId="5" xfId="0" applyFont="1" applyFill="1" applyBorder="1"/>
    <xf numFmtId="0" fontId="28" fillId="0" borderId="5" xfId="0" applyFont="1" applyFill="1" applyBorder="1" applyAlignment="1">
      <alignment horizontal="center"/>
    </xf>
    <xf numFmtId="0" fontId="28" fillId="0" borderId="9" xfId="0" applyFont="1" applyFill="1" applyBorder="1"/>
    <xf numFmtId="0" fontId="28" fillId="0" borderId="16" xfId="0" applyFont="1" applyFill="1" applyBorder="1"/>
    <xf numFmtId="165" fontId="21" fillId="0" borderId="6" xfId="1" applyNumberFormat="1" applyFont="1" applyFill="1" applyBorder="1"/>
    <xf numFmtId="0" fontId="28" fillId="0" borderId="8" xfId="0" applyFont="1" applyFill="1" applyBorder="1"/>
    <xf numFmtId="0" fontId="28" fillId="0" borderId="8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" fillId="0" borderId="0" xfId="0" applyFont="1" applyFill="1" applyBorder="1"/>
    <xf numFmtId="165" fontId="21" fillId="0" borderId="0" xfId="1" applyNumberFormat="1" applyFont="1" applyFill="1" applyBorder="1"/>
    <xf numFmtId="0" fontId="2" fillId="0" borderId="0" xfId="0" applyFont="1" applyFill="1" applyBorder="1" applyAlignment="1">
      <alignment horizontal="center"/>
    </xf>
    <xf numFmtId="0" fontId="28" fillId="0" borderId="12" xfId="0" applyFont="1" applyFill="1" applyBorder="1"/>
    <xf numFmtId="0" fontId="28" fillId="0" borderId="3" xfId="0" applyFont="1" applyFill="1" applyBorder="1" applyAlignment="1">
      <alignment horizontal="center"/>
    </xf>
    <xf numFmtId="165" fontId="21" fillId="0" borderId="5" xfId="1" applyNumberFormat="1" applyFont="1" applyFill="1" applyBorder="1"/>
    <xf numFmtId="0" fontId="28" fillId="0" borderId="6" xfId="0" applyFont="1" applyFill="1" applyBorder="1"/>
    <xf numFmtId="165" fontId="12" fillId="0" borderId="6" xfId="1" applyNumberFormat="1" applyFont="1" applyFill="1" applyBorder="1"/>
    <xf numFmtId="166" fontId="12" fillId="0" borderId="7" xfId="0" applyNumberFormat="1" applyFont="1" applyFill="1" applyBorder="1" applyAlignment="1">
      <alignment horizontal="center"/>
    </xf>
    <xf numFmtId="166" fontId="12" fillId="0" borderId="8" xfId="0" applyNumberFormat="1" applyFont="1" applyFill="1" applyBorder="1"/>
    <xf numFmtId="165" fontId="12" fillId="0" borderId="8" xfId="1" applyNumberFormat="1" applyFont="1" applyFill="1" applyBorder="1" applyAlignment="1">
      <alignment horizontal="center"/>
    </xf>
    <xf numFmtId="165" fontId="12" fillId="0" borderId="0" xfId="1" applyNumberFormat="1" applyFont="1" applyFill="1" applyBorder="1"/>
    <xf numFmtId="166" fontId="12" fillId="0" borderId="0" xfId="0" applyNumberFormat="1" applyFont="1" applyFill="1" applyBorder="1"/>
    <xf numFmtId="165" fontId="12" fillId="0" borderId="0" xfId="1" applyNumberFormat="1" applyFont="1" applyFill="1" applyBorder="1" applyAlignment="1">
      <alignment horizontal="center"/>
    </xf>
    <xf numFmtId="168" fontId="20" fillId="0" borderId="0" xfId="1" applyNumberFormat="1" applyFont="1" applyFill="1"/>
    <xf numFmtId="165" fontId="2" fillId="0" borderId="11" xfId="0" applyNumberFormat="1" applyFont="1" applyFill="1" applyBorder="1"/>
    <xf numFmtId="165" fontId="12" fillId="0" borderId="11" xfId="1" applyNumberFormat="1" applyFont="1" applyFill="1" applyBorder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justify"/>
    </xf>
    <xf numFmtId="37" fontId="2" fillId="0" borderId="0" xfId="0" applyNumberFormat="1" applyFont="1" applyFill="1" applyAlignment="1">
      <alignment horizontal="center"/>
    </xf>
    <xf numFmtId="43" fontId="12" fillId="0" borderId="10" xfId="1" applyFont="1" applyFill="1" applyBorder="1"/>
    <xf numFmtId="0" fontId="50" fillId="0" borderId="0" xfId="0" quotePrefix="1" applyFont="1" applyFill="1" applyAlignment="1">
      <alignment horizontal="center"/>
    </xf>
    <xf numFmtId="0" fontId="51" fillId="0" borderId="0" xfId="0" applyFont="1" applyFill="1" applyAlignment="1">
      <alignment horizontal="left"/>
    </xf>
    <xf numFmtId="166" fontId="2" fillId="0" borderId="0" xfId="1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166" fontId="11" fillId="0" borderId="22" xfId="0" applyNumberFormat="1" applyFont="1" applyFill="1" applyBorder="1"/>
    <xf numFmtId="166" fontId="11" fillId="0" borderId="23" xfId="0" applyNumberFormat="1" applyFont="1" applyFill="1" applyBorder="1"/>
    <xf numFmtId="166" fontId="11" fillId="0" borderId="22" xfId="1" applyNumberFormat="1" applyFont="1" applyFill="1" applyBorder="1"/>
    <xf numFmtId="166" fontId="11" fillId="0" borderId="23" xfId="1" applyNumberFormat="1" applyFont="1" applyFill="1" applyBorder="1"/>
    <xf numFmtId="166" fontId="11" fillId="0" borderId="21" xfId="0" applyNumberFormat="1" applyFont="1" applyFill="1" applyBorder="1"/>
    <xf numFmtId="166" fontId="11" fillId="0" borderId="24" xfId="0" applyNumberFormat="1" applyFont="1" applyFill="1" applyBorder="1"/>
    <xf numFmtId="166" fontId="11" fillId="0" borderId="24" xfId="1" applyNumberFormat="1" applyFont="1" applyFill="1" applyBorder="1"/>
    <xf numFmtId="166" fontId="11" fillId="0" borderId="21" xfId="1" applyNumberFormat="1" applyFont="1" applyFill="1" applyBorder="1"/>
    <xf numFmtId="165" fontId="4" fillId="0" borderId="3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4" xfId="0" applyFont="1" applyFill="1" applyBorder="1"/>
    <xf numFmtId="0" fontId="17" fillId="0" borderId="22" xfId="0" applyFont="1" applyFill="1" applyBorder="1" applyAlignment="1">
      <alignment horizontal="center" vertical="center" wrapText="1"/>
    </xf>
    <xf numFmtId="10" fontId="4" fillId="0" borderId="24" xfId="2" applyNumberFormat="1" applyFont="1" applyFill="1" applyBorder="1"/>
    <xf numFmtId="10" fontId="4" fillId="0" borderId="22" xfId="2" applyNumberFormat="1" applyFont="1" applyFill="1" applyBorder="1"/>
    <xf numFmtId="0" fontId="17" fillId="0" borderId="2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/>
    <xf numFmtId="0" fontId="4" fillId="0" borderId="2" xfId="0" applyFont="1" applyFill="1" applyBorder="1" applyAlignment="1">
      <alignment horizontal="center"/>
    </xf>
    <xf numFmtId="165" fontId="4" fillId="0" borderId="4" xfId="1" applyNumberFormat="1" applyFont="1" applyFill="1" applyBorder="1"/>
    <xf numFmtId="167" fontId="4" fillId="0" borderId="4" xfId="0" applyNumberFormat="1" applyFont="1" applyFill="1" applyBorder="1"/>
    <xf numFmtId="0" fontId="4" fillId="0" borderId="15" xfId="0" applyFont="1" applyFill="1" applyBorder="1" applyAlignment="1">
      <alignment horizontal="center"/>
    </xf>
    <xf numFmtId="0" fontId="17" fillId="0" borderId="27" xfId="0" applyFont="1" applyFill="1" applyBorder="1" applyAlignment="1">
      <alignment horizontal="center" vertical="center" wrapText="1"/>
    </xf>
    <xf numFmtId="10" fontId="4" fillId="0" borderId="28" xfId="2" applyNumberFormat="1" applyFont="1" applyFill="1" applyBorder="1"/>
    <xf numFmtId="0" fontId="13" fillId="0" borderId="3" xfId="0" applyFont="1" applyFill="1" applyBorder="1"/>
    <xf numFmtId="10" fontId="4" fillId="0" borderId="27" xfId="2" applyNumberFormat="1" applyFont="1" applyFill="1" applyBorder="1"/>
    <xf numFmtId="0" fontId="17" fillId="0" borderId="28" xfId="0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14" fillId="0" borderId="0" xfId="0" applyFont="1" applyFill="1" applyAlignment="1">
      <alignment horizontal="left"/>
    </xf>
    <xf numFmtId="43" fontId="11" fillId="0" borderId="0" xfId="0" applyNumberFormat="1" applyFont="1" applyFill="1" applyBorder="1" applyAlignment="1">
      <alignment horizontal="center"/>
    </xf>
    <xf numFmtId="0" fontId="42" fillId="6" borderId="0" xfId="0" applyFont="1" applyFill="1"/>
    <xf numFmtId="0" fontId="46" fillId="6" borderId="0" xfId="0" applyFont="1" applyFill="1"/>
    <xf numFmtId="0" fontId="15" fillId="6" borderId="0" xfId="0" applyFont="1" applyFill="1"/>
    <xf numFmtId="0" fontId="5" fillId="6" borderId="6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14" fontId="5" fillId="6" borderId="3" xfId="0" applyNumberFormat="1" applyFont="1" applyFill="1" applyBorder="1" applyAlignment="1">
      <alignment horizontal="center"/>
    </xf>
    <xf numFmtId="0" fontId="5" fillId="6" borderId="1" xfId="0" applyFont="1" applyFill="1" applyBorder="1"/>
    <xf numFmtId="0" fontId="5" fillId="6" borderId="3" xfId="0" applyFont="1" applyFill="1" applyBorder="1"/>
    <xf numFmtId="165" fontId="52" fillId="6" borderId="3" xfId="1" applyNumberFormat="1" applyFont="1" applyFill="1" applyBorder="1"/>
    <xf numFmtId="165" fontId="5" fillId="6" borderId="3" xfId="1" applyNumberFormat="1" applyFont="1" applyFill="1" applyBorder="1"/>
    <xf numFmtId="166" fontId="5" fillId="6" borderId="3" xfId="1" applyNumberFormat="1" applyFont="1" applyFill="1" applyBorder="1"/>
    <xf numFmtId="37" fontId="5" fillId="6" borderId="3" xfId="1" applyNumberFormat="1" applyFont="1" applyFill="1" applyBorder="1"/>
    <xf numFmtId="165" fontId="53" fillId="6" borderId="3" xfId="1" applyNumberFormat="1" applyFont="1" applyFill="1" applyBorder="1"/>
    <xf numFmtId="165" fontId="5" fillId="6" borderId="13" xfId="1" applyNumberFormat="1" applyFont="1" applyFill="1" applyBorder="1"/>
    <xf numFmtId="166" fontId="54" fillId="6" borderId="13" xfId="1" applyNumberFormat="1" applyFont="1" applyFill="1" applyBorder="1"/>
    <xf numFmtId="165" fontId="5" fillId="6" borderId="19" xfId="1" applyNumberFormat="1" applyFont="1" applyFill="1" applyBorder="1"/>
    <xf numFmtId="166" fontId="5" fillId="6" borderId="13" xfId="1" applyNumberFormat="1" applyFont="1" applyFill="1" applyBorder="1"/>
    <xf numFmtId="0" fontId="5" fillId="6" borderId="13" xfId="0" applyFont="1" applyFill="1" applyBorder="1"/>
    <xf numFmtId="165" fontId="5" fillId="6" borderId="17" xfId="1" applyNumberFormat="1" applyFont="1" applyFill="1" applyBorder="1"/>
    <xf numFmtId="166" fontId="5" fillId="6" borderId="19" xfId="1" applyNumberFormat="1" applyFont="1" applyFill="1" applyBorder="1"/>
    <xf numFmtId="43" fontId="5" fillId="6" borderId="19" xfId="1" applyFont="1" applyFill="1" applyBorder="1"/>
    <xf numFmtId="0" fontId="5" fillId="6" borderId="19" xfId="0" applyFont="1" applyFill="1" applyBorder="1" applyAlignment="1">
      <alignment horizontal="right"/>
    </xf>
    <xf numFmtId="0" fontId="5" fillId="6" borderId="5" xfId="0" applyFont="1" applyFill="1" applyBorder="1"/>
    <xf numFmtId="0" fontId="16" fillId="6" borderId="0" xfId="0" applyFont="1" applyFill="1"/>
    <xf numFmtId="0" fontId="11" fillId="6" borderId="0" xfId="0" applyFont="1" applyFill="1"/>
    <xf numFmtId="166" fontId="53" fillId="6" borderId="13" xfId="1" applyNumberFormat="1" applyFont="1" applyFill="1" applyBorder="1"/>
    <xf numFmtId="165" fontId="5" fillId="6" borderId="3" xfId="0" applyNumberFormat="1" applyFont="1" applyFill="1" applyBorder="1"/>
    <xf numFmtId="165" fontId="5" fillId="6" borderId="19" xfId="0" applyNumberFormat="1" applyFont="1" applyFill="1" applyBorder="1" applyAlignment="1">
      <alignment horizontal="right"/>
    </xf>
    <xf numFmtId="165" fontId="5" fillId="6" borderId="5" xfId="0" applyNumberFormat="1" applyFont="1" applyFill="1" applyBorder="1"/>
    <xf numFmtId="0" fontId="4" fillId="6" borderId="0" xfId="0" applyFont="1" applyFill="1"/>
    <xf numFmtId="0" fontId="5" fillId="6" borderId="0" xfId="0" applyFont="1" applyFill="1"/>
    <xf numFmtId="10" fontId="4" fillId="6" borderId="0" xfId="2" applyNumberFormat="1" applyFont="1" applyFill="1"/>
    <xf numFmtId="165" fontId="4" fillId="6" borderId="3" xfId="1" applyNumberFormat="1" applyFont="1" applyFill="1" applyBorder="1"/>
    <xf numFmtId="0" fontId="4" fillId="6" borderId="3" xfId="0" applyFont="1" applyFill="1" applyBorder="1"/>
    <xf numFmtId="165" fontId="4" fillId="6" borderId="0" xfId="1" applyNumberFormat="1" applyFont="1" applyFill="1" applyBorder="1"/>
    <xf numFmtId="165" fontId="4" fillId="6" borderId="3" xfId="0" applyNumberFormat="1" applyFont="1" applyFill="1" applyBorder="1"/>
    <xf numFmtId="0" fontId="13" fillId="6" borderId="0" xfId="0" applyFont="1" applyFill="1"/>
    <xf numFmtId="9" fontId="11" fillId="0" borderId="0" xfId="2" applyFont="1" applyFill="1"/>
    <xf numFmtId="165" fontId="11" fillId="0" borderId="0" xfId="0" applyNumberFormat="1" applyFont="1" applyFill="1"/>
    <xf numFmtId="10" fontId="2" fillId="0" borderId="0" xfId="2" applyNumberFormat="1" applyFont="1" applyFill="1"/>
    <xf numFmtId="0" fontId="5" fillId="0" borderId="6" xfId="0" applyFont="1" applyFill="1" applyBorder="1"/>
    <xf numFmtId="0" fontId="5" fillId="0" borderId="13" xfId="0" applyFont="1" applyFill="1" applyBorder="1"/>
    <xf numFmtId="165" fontId="52" fillId="0" borderId="13" xfId="1" applyNumberFormat="1" applyFont="1" applyFill="1" applyBorder="1"/>
    <xf numFmtId="165" fontId="5" fillId="0" borderId="13" xfId="1" applyNumberFormat="1" applyFont="1" applyFill="1" applyBorder="1"/>
    <xf numFmtId="166" fontId="5" fillId="0" borderId="13" xfId="1" applyNumberFormat="1" applyFont="1" applyFill="1" applyBorder="1"/>
    <xf numFmtId="37" fontId="5" fillId="0" borderId="13" xfId="1" applyNumberFormat="1" applyFont="1" applyFill="1" applyBorder="1"/>
    <xf numFmtId="166" fontId="53" fillId="0" borderId="13" xfId="1" applyNumberFormat="1" applyFont="1" applyFill="1" applyBorder="1"/>
    <xf numFmtId="166" fontId="54" fillId="0" borderId="13" xfId="1" applyNumberFormat="1" applyFont="1" applyFill="1" applyBorder="1"/>
    <xf numFmtId="165" fontId="5" fillId="0" borderId="25" xfId="1" applyNumberFormat="1" applyFont="1" applyFill="1" applyBorder="1"/>
    <xf numFmtId="165" fontId="5" fillId="0" borderId="26" xfId="1" applyNumberFormat="1" applyFont="1" applyFill="1" applyBorder="1"/>
    <xf numFmtId="166" fontId="5" fillId="0" borderId="25" xfId="1" applyNumberFormat="1" applyFont="1" applyFill="1" applyBorder="1"/>
    <xf numFmtId="43" fontId="5" fillId="0" borderId="25" xfId="1" applyFont="1" applyFill="1" applyBorder="1"/>
    <xf numFmtId="0" fontId="5" fillId="0" borderId="25" xfId="0" applyFont="1" applyFill="1" applyBorder="1" applyAlignment="1">
      <alignment horizontal="right"/>
    </xf>
    <xf numFmtId="0" fontId="16" fillId="0" borderId="0" xfId="0" applyFont="1" applyFill="1"/>
    <xf numFmtId="165" fontId="52" fillId="0" borderId="3" xfId="1" applyNumberFormat="1" applyFont="1" applyFill="1" applyBorder="1"/>
    <xf numFmtId="165" fontId="5" fillId="0" borderId="3" xfId="0" applyNumberFormat="1" applyFont="1" applyFill="1" applyBorder="1"/>
    <xf numFmtId="165" fontId="5" fillId="0" borderId="3" xfId="1" applyNumberFormat="1" applyFont="1" applyFill="1" applyBorder="1"/>
    <xf numFmtId="166" fontId="5" fillId="0" borderId="3" xfId="1" applyNumberFormat="1" applyFont="1" applyFill="1" applyBorder="1"/>
    <xf numFmtId="43" fontId="5" fillId="0" borderId="3" xfId="1" applyFont="1" applyFill="1" applyBorder="1"/>
    <xf numFmtId="166" fontId="53" fillId="0" borderId="3" xfId="1" applyNumberFormat="1" applyFont="1" applyFill="1" applyBorder="1"/>
    <xf numFmtId="43" fontId="5" fillId="0" borderId="13" xfId="1" applyFont="1" applyFill="1" applyBorder="1"/>
    <xf numFmtId="165" fontId="5" fillId="0" borderId="19" xfId="1" applyNumberFormat="1" applyFont="1" applyFill="1" applyBorder="1"/>
    <xf numFmtId="165" fontId="5" fillId="0" borderId="13" xfId="0" applyNumberFormat="1" applyFont="1" applyFill="1" applyBorder="1"/>
    <xf numFmtId="165" fontId="5" fillId="0" borderId="17" xfId="1" applyNumberFormat="1" applyFont="1" applyFill="1" applyBorder="1"/>
    <xf numFmtId="165" fontId="5" fillId="0" borderId="19" xfId="0" applyNumberFormat="1" applyFont="1" applyFill="1" applyBorder="1"/>
    <xf numFmtId="43" fontId="5" fillId="0" borderId="19" xfId="1" applyFont="1" applyFill="1" applyBorder="1"/>
    <xf numFmtId="165" fontId="5" fillId="0" borderId="19" xfId="0" applyNumberFormat="1" applyFont="1" applyFill="1" applyBorder="1" applyAlignment="1">
      <alignment horizontal="right"/>
    </xf>
    <xf numFmtId="165" fontId="5" fillId="0" borderId="5" xfId="0" applyNumberFormat="1" applyFont="1" applyFill="1" applyBorder="1" applyAlignment="1">
      <alignment horizontal="center"/>
    </xf>
    <xf numFmtId="0" fontId="2" fillId="0" borderId="0" xfId="78"/>
    <xf numFmtId="166" fontId="2" fillId="0" borderId="0" xfId="0" applyNumberFormat="1" applyFont="1" applyFill="1"/>
    <xf numFmtId="166" fontId="2" fillId="0" borderId="0" xfId="1" applyNumberFormat="1" applyFont="1" applyFill="1"/>
    <xf numFmtId="166" fontId="2" fillId="0" borderId="18" xfId="0" applyNumberFormat="1" applyFont="1" applyFill="1" applyBorder="1"/>
    <xf numFmtId="166" fontId="2" fillId="0" borderId="22" xfId="1" applyNumberFormat="1" applyFont="1" applyFill="1" applyBorder="1"/>
    <xf numFmtId="166" fontId="2" fillId="0" borderId="24" xfId="1" applyNumberFormat="1" applyFont="1" applyFill="1" applyBorder="1"/>
    <xf numFmtId="166" fontId="2" fillId="0" borderId="21" xfId="0" applyNumberFormat="1" applyFont="1" applyFill="1" applyBorder="1"/>
    <xf numFmtId="0" fontId="5" fillId="0" borderId="1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</cellXfs>
  <cellStyles count="79">
    <cellStyle name="Comma" xfId="1" builtinId="3"/>
    <cellStyle name="Comma 2" xfId="3"/>
    <cellStyle name="Comma 2 2" xfId="4"/>
    <cellStyle name="Comma 3" xfId="5"/>
    <cellStyle name="Comma 3 2" xfId="6"/>
    <cellStyle name="Comma 4" xfId="7"/>
    <cellStyle name="Comma 5" xfId="8"/>
    <cellStyle name="Comma 5 2" xfId="9"/>
    <cellStyle name="Comma0" xfId="10"/>
    <cellStyle name="Currency0" xfId="11"/>
    <cellStyle name="Date" xfId="12"/>
    <cellStyle name="En-tête 1" xfId="13"/>
    <cellStyle name="En-tête 2" xfId="14"/>
    <cellStyle name="Financier0" xfId="15"/>
    <cellStyle name="Fixed" xfId="16"/>
    <cellStyle name="Grey" xfId="17"/>
    <cellStyle name="Grey 2" xfId="18"/>
    <cellStyle name="Heading" xfId="19"/>
    <cellStyle name="Heading1" xfId="20"/>
    <cellStyle name="Heading2" xfId="21"/>
    <cellStyle name="Input [yellow]" xfId="22"/>
    <cellStyle name="Input [yellow] 2" xfId="23"/>
    <cellStyle name="Item Number" xfId="24"/>
    <cellStyle name="Item Sub-Head" xfId="25"/>
    <cellStyle name="Item Text" xfId="26"/>
    <cellStyle name="jk" xfId="27"/>
    <cellStyle name="Milliers [0]_AI STIM" xfId="28"/>
    <cellStyle name="Milliers_AI STIM" xfId="29"/>
    <cellStyle name="Monétaire [0]_AI STIM" xfId="30"/>
    <cellStyle name="Monétaire_AI STIM" xfId="31"/>
    <cellStyle name="Monétaire0" xfId="32"/>
    <cellStyle name="No" xfId="33"/>
    <cellStyle name="No 2" xfId="34"/>
    <cellStyle name="Normal" xfId="0" builtinId="0"/>
    <cellStyle name="Normal - Style1" xfId="35"/>
    <cellStyle name="Normal - Style2" xfId="36"/>
    <cellStyle name="Normal - Style3" xfId="37"/>
    <cellStyle name="Normal - Style4" xfId="38"/>
    <cellStyle name="Normal - Style5" xfId="39"/>
    <cellStyle name="Normal - Style6" xfId="40"/>
    <cellStyle name="Normal - Style7" xfId="41"/>
    <cellStyle name="Normal - Style8" xfId="42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53"/>
    <cellStyle name="Normal 2 2" xfId="54"/>
    <cellStyle name="Normal 20" xfId="55"/>
    <cellStyle name="Normal 21" xfId="77"/>
    <cellStyle name="Normal 22" xfId="78"/>
    <cellStyle name="Normal 3" xfId="56"/>
    <cellStyle name="Normal 3 2" xfId="57"/>
    <cellStyle name="Normal 4" xfId="58"/>
    <cellStyle name="Normal 5" xfId="59"/>
    <cellStyle name="Normal 6" xfId="60"/>
    <cellStyle name="Normal 7" xfId="61"/>
    <cellStyle name="Normal 8" xfId="62"/>
    <cellStyle name="Normal 9" xfId="63"/>
    <cellStyle name="Note 2" xfId="64"/>
    <cellStyle name="Number Sub-Total" xfId="65"/>
    <cellStyle name="Number Total" xfId="66"/>
    <cellStyle name="Page Head" xfId="67"/>
    <cellStyle name="Percent" xfId="2" builtinId="5"/>
    <cellStyle name="Percent (0)" xfId="68"/>
    <cellStyle name="Percent [2]" xfId="69"/>
    <cellStyle name="Percent 2" xfId="70"/>
    <cellStyle name="Percent 2 2" xfId="71"/>
    <cellStyle name="Statement Head" xfId="72"/>
    <cellStyle name="Style 1" xfId="73"/>
    <cellStyle name="Tickmark" xfId="74"/>
    <cellStyle name="Virgule fixe" xfId="75"/>
    <cellStyle name="year" xfId="7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k\ltk\LTK\Taxcomp\Jaya\Jaya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HP%20Disclosure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FY'S%20DOCUMENTS/QL%20Summary%20results%202005/4th%20qtr%2031.3.2005/QL%20qtr%20announcement-1.4.04%20to%2031.3.2005-26.5.05-Y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p_ung\ulp\ULP\Tax%20Computation\July2001\My%20Documents\TAXCOMP\1999\LHB%20Group\L-Resort-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ura\ao1\ao\CapAll\KAK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ng_chong_chee\occ\occ\occ\occ\taxcomp\1999com\company\teckwah_group\teckwah_fep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l\cl\cl\sgcases\azmanbinsutan\malays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HAMEWAH-TC2000-CY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kulfsr02\assurance\Group%20B\CWH\All%20Tax%20Comps%20&amp;%20related%20ITC%20ltrs\MitsubishiCorp\Kakoki\2000CY%20ITC\Kakoki%20ITC%20&amp;%20App%202000C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ck_seng\cl\1998com\Teckwahf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m_bee_teng\lim%20bee%20teng\cwk\Tax%20Computation\2001\mecom-ya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"/>
      <sheetName val="INDEX98"/>
      <sheetName val="maincomp"/>
      <sheetName val="Sch A, B"/>
      <sheetName val="Sch C"/>
      <sheetName val="Sch D"/>
      <sheetName val="Sch"/>
      <sheetName val="Disp"/>
      <sheetName val="Note1"/>
      <sheetName val="sec33(2)"/>
      <sheetName val="FAWO"/>
      <sheetName val="HP"/>
      <sheetName val="CA"/>
      <sheetName val="Sch 9"/>
      <sheetName val="consol"/>
      <sheetName val="Sheet1"/>
      <sheetName val="A7"/>
      <sheetName val="Code"/>
      <sheetName val="TAXCOM96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1">
          <cell r="A11">
            <v>11</v>
          </cell>
          <cell r="F11">
            <v>0</v>
          </cell>
          <cell r="P11">
            <v>0</v>
          </cell>
        </row>
        <row r="12">
          <cell r="A12">
            <v>12</v>
          </cell>
          <cell r="F12">
            <v>1709949</v>
          </cell>
          <cell r="P12">
            <v>1362301</v>
          </cell>
        </row>
        <row r="13">
          <cell r="A13">
            <v>13</v>
          </cell>
          <cell r="F13">
            <v>2537661</v>
          </cell>
          <cell r="P13">
            <v>2080883</v>
          </cell>
        </row>
        <row r="14">
          <cell r="A14">
            <v>14</v>
          </cell>
          <cell r="F14">
            <v>545689</v>
          </cell>
          <cell r="P14">
            <v>458378</v>
          </cell>
        </row>
        <row r="15">
          <cell r="A15">
            <v>15</v>
          </cell>
          <cell r="F15">
            <v>2211173</v>
          </cell>
          <cell r="P15">
            <v>1901610</v>
          </cell>
        </row>
        <row r="16">
          <cell r="A16">
            <v>16</v>
          </cell>
          <cell r="F16">
            <v>0</v>
          </cell>
          <cell r="P16">
            <v>1107846</v>
          </cell>
        </row>
        <row r="17">
          <cell r="A17">
            <v>17</v>
          </cell>
          <cell r="F17">
            <v>0</v>
          </cell>
          <cell r="P17">
            <v>0</v>
          </cell>
        </row>
        <row r="18">
          <cell r="A18">
            <v>18</v>
          </cell>
          <cell r="F18">
            <v>6250602</v>
          </cell>
          <cell r="P18">
            <v>158522</v>
          </cell>
        </row>
        <row r="19">
          <cell r="A19">
            <v>19</v>
          </cell>
          <cell r="F19">
            <v>1566077</v>
          </cell>
          <cell r="P19">
            <v>626430</v>
          </cell>
        </row>
        <row r="20">
          <cell r="A20">
            <v>20</v>
          </cell>
          <cell r="F20">
            <v>2114700</v>
          </cell>
          <cell r="P20">
            <v>1057350</v>
          </cell>
        </row>
        <row r="21">
          <cell r="A21">
            <v>21</v>
          </cell>
          <cell r="F21">
            <v>2664954</v>
          </cell>
          <cell r="P21">
            <v>2766018</v>
          </cell>
        </row>
        <row r="22">
          <cell r="A22">
            <v>22</v>
          </cell>
          <cell r="F22">
            <v>0</v>
          </cell>
          <cell r="P22">
            <v>1190404</v>
          </cell>
        </row>
        <row r="23">
          <cell r="A23">
            <v>23</v>
          </cell>
          <cell r="F23">
            <v>0</v>
          </cell>
          <cell r="P23">
            <v>453451</v>
          </cell>
        </row>
        <row r="24">
          <cell r="A24">
            <v>24</v>
          </cell>
          <cell r="F24">
            <v>0</v>
          </cell>
          <cell r="P24">
            <v>0</v>
          </cell>
        </row>
        <row r="25">
          <cell r="A25">
            <v>25</v>
          </cell>
          <cell r="F25">
            <v>293396</v>
          </cell>
          <cell r="P25">
            <v>0</v>
          </cell>
        </row>
        <row r="26">
          <cell r="A26">
            <v>26</v>
          </cell>
          <cell r="F26">
            <v>30280</v>
          </cell>
          <cell r="P26">
            <v>18168</v>
          </cell>
        </row>
        <row r="27">
          <cell r="A27">
            <v>27</v>
          </cell>
          <cell r="F27">
            <v>0</v>
          </cell>
          <cell r="P27">
            <v>0</v>
          </cell>
        </row>
        <row r="28">
          <cell r="A28">
            <v>28</v>
          </cell>
          <cell r="F28">
            <v>50000</v>
          </cell>
          <cell r="P28">
            <v>0</v>
          </cell>
        </row>
        <row r="29">
          <cell r="A29">
            <v>29</v>
          </cell>
          <cell r="F29">
            <v>29715</v>
          </cell>
          <cell r="P29">
            <v>0</v>
          </cell>
        </row>
        <row r="30">
          <cell r="A30">
            <v>30</v>
          </cell>
          <cell r="F30">
            <v>0</v>
          </cell>
          <cell r="P30">
            <v>0</v>
          </cell>
        </row>
        <row r="31">
          <cell r="A31">
            <v>31</v>
          </cell>
          <cell r="F31">
            <v>50000</v>
          </cell>
          <cell r="P31">
            <v>0</v>
          </cell>
        </row>
        <row r="32">
          <cell r="A32">
            <v>32</v>
          </cell>
          <cell r="F32">
            <v>28300</v>
          </cell>
          <cell r="P32">
            <v>464</v>
          </cell>
        </row>
        <row r="33">
          <cell r="A33">
            <v>33</v>
          </cell>
          <cell r="F33">
            <v>50000</v>
          </cell>
          <cell r="P33">
            <v>0</v>
          </cell>
        </row>
        <row r="34">
          <cell r="A34">
            <v>34</v>
          </cell>
          <cell r="F34">
            <v>50000</v>
          </cell>
          <cell r="P34">
            <v>0</v>
          </cell>
        </row>
        <row r="35">
          <cell r="A35">
            <v>35</v>
          </cell>
          <cell r="F35">
            <v>50000</v>
          </cell>
          <cell r="P35">
            <v>3215</v>
          </cell>
        </row>
        <row r="36">
          <cell r="A36">
            <v>36</v>
          </cell>
          <cell r="F36">
            <v>33930</v>
          </cell>
          <cell r="P36">
            <v>0</v>
          </cell>
        </row>
        <row r="37">
          <cell r="A37">
            <v>37</v>
          </cell>
          <cell r="F37">
            <v>50000</v>
          </cell>
          <cell r="P37">
            <v>11870</v>
          </cell>
        </row>
        <row r="38">
          <cell r="A38">
            <v>38</v>
          </cell>
          <cell r="F38">
            <v>50000</v>
          </cell>
          <cell r="P38">
            <v>8577</v>
          </cell>
        </row>
        <row r="39">
          <cell r="A39">
            <v>39</v>
          </cell>
          <cell r="F39">
            <v>50000</v>
          </cell>
          <cell r="P39">
            <v>0</v>
          </cell>
        </row>
        <row r="40">
          <cell r="A40">
            <v>40</v>
          </cell>
          <cell r="F40">
            <v>50000</v>
          </cell>
          <cell r="P40">
            <v>8840</v>
          </cell>
        </row>
        <row r="41">
          <cell r="A41">
            <v>41</v>
          </cell>
          <cell r="F41">
            <v>31000</v>
          </cell>
          <cell r="P41">
            <v>0</v>
          </cell>
        </row>
        <row r="42">
          <cell r="A42">
            <v>42</v>
          </cell>
          <cell r="F42">
            <v>33000</v>
          </cell>
          <cell r="P42">
            <v>15840</v>
          </cell>
        </row>
        <row r="43">
          <cell r="A43">
            <v>43</v>
          </cell>
          <cell r="F43">
            <v>28700</v>
          </cell>
          <cell r="P43">
            <v>0</v>
          </cell>
        </row>
        <row r="44">
          <cell r="A44">
            <v>44</v>
          </cell>
          <cell r="F44">
            <v>0</v>
          </cell>
          <cell r="P44">
            <v>32000</v>
          </cell>
        </row>
        <row r="45">
          <cell r="A45">
            <v>45</v>
          </cell>
          <cell r="F45">
            <v>0</v>
          </cell>
          <cell r="P45">
            <v>27478</v>
          </cell>
        </row>
        <row r="46">
          <cell r="A46">
            <v>46</v>
          </cell>
          <cell r="F46">
            <v>0</v>
          </cell>
          <cell r="P46">
            <v>27765</v>
          </cell>
        </row>
        <row r="47">
          <cell r="A47">
            <v>47</v>
          </cell>
          <cell r="F47">
            <v>0</v>
          </cell>
          <cell r="P47">
            <v>32000</v>
          </cell>
        </row>
        <row r="48">
          <cell r="A48">
            <v>48</v>
          </cell>
          <cell r="F48">
            <v>0</v>
          </cell>
          <cell r="P48">
            <v>32000</v>
          </cell>
        </row>
        <row r="49">
          <cell r="A49">
            <v>49</v>
          </cell>
          <cell r="F49">
            <v>5138</v>
          </cell>
          <cell r="P49">
            <v>0</v>
          </cell>
        </row>
        <row r="50">
          <cell r="A50">
            <v>50</v>
          </cell>
          <cell r="F50">
            <v>2757</v>
          </cell>
          <cell r="P50">
            <v>1</v>
          </cell>
        </row>
        <row r="51">
          <cell r="A51">
            <v>51</v>
          </cell>
          <cell r="F51">
            <v>0</v>
          </cell>
          <cell r="P51">
            <v>0</v>
          </cell>
        </row>
        <row r="52">
          <cell r="A52">
            <v>52</v>
          </cell>
          <cell r="F52">
            <v>27600</v>
          </cell>
          <cell r="P52">
            <v>0</v>
          </cell>
        </row>
        <row r="53">
          <cell r="A53">
            <v>53</v>
          </cell>
          <cell r="F53">
            <v>72600</v>
          </cell>
          <cell r="P53">
            <v>20460</v>
          </cell>
        </row>
        <row r="54">
          <cell r="A54">
            <v>54</v>
          </cell>
          <cell r="F54">
            <v>22325</v>
          </cell>
          <cell r="P54">
            <v>15980</v>
          </cell>
        </row>
        <row r="55">
          <cell r="A55">
            <v>55</v>
          </cell>
          <cell r="F55">
            <v>20861</v>
          </cell>
          <cell r="P55">
            <v>15345</v>
          </cell>
        </row>
        <row r="56">
          <cell r="A56">
            <v>56</v>
          </cell>
          <cell r="F56">
            <v>20000</v>
          </cell>
          <cell r="P56">
            <v>15200</v>
          </cell>
        </row>
        <row r="57">
          <cell r="A57">
            <v>57</v>
          </cell>
          <cell r="F57">
            <v>48647</v>
          </cell>
          <cell r="P57">
            <v>0</v>
          </cell>
        </row>
        <row r="58">
          <cell r="A58">
            <v>58</v>
          </cell>
          <cell r="F58">
            <v>42350</v>
          </cell>
          <cell r="P58">
            <v>0</v>
          </cell>
        </row>
        <row r="59">
          <cell r="A59">
            <v>59</v>
          </cell>
          <cell r="F59">
            <v>42020</v>
          </cell>
          <cell r="P59">
            <v>0</v>
          </cell>
        </row>
        <row r="60">
          <cell r="A60">
            <v>60</v>
          </cell>
          <cell r="F60">
            <v>51918</v>
          </cell>
          <cell r="P60">
            <v>0</v>
          </cell>
        </row>
        <row r="61">
          <cell r="A61">
            <v>61</v>
          </cell>
          <cell r="F61">
            <v>23944</v>
          </cell>
          <cell r="P61">
            <v>24823</v>
          </cell>
        </row>
        <row r="62">
          <cell r="A62">
            <v>62</v>
          </cell>
          <cell r="F62">
            <v>23944</v>
          </cell>
          <cell r="P62">
            <v>24823</v>
          </cell>
        </row>
        <row r="63">
          <cell r="A63">
            <v>63</v>
          </cell>
          <cell r="F63">
            <v>37635</v>
          </cell>
          <cell r="P63">
            <v>0</v>
          </cell>
        </row>
        <row r="64">
          <cell r="A64">
            <v>64</v>
          </cell>
          <cell r="F64">
            <v>60210</v>
          </cell>
          <cell r="P64">
            <v>7334</v>
          </cell>
        </row>
        <row r="65">
          <cell r="A65">
            <v>65</v>
          </cell>
          <cell r="F65">
            <v>34115</v>
          </cell>
          <cell r="P65">
            <v>12690</v>
          </cell>
        </row>
        <row r="66">
          <cell r="A66">
            <v>66</v>
          </cell>
          <cell r="F66">
            <v>0</v>
          </cell>
          <cell r="P66">
            <v>0</v>
          </cell>
        </row>
        <row r="67">
          <cell r="A67">
            <v>67</v>
          </cell>
          <cell r="F67">
            <v>25900</v>
          </cell>
          <cell r="P67">
            <v>7770</v>
          </cell>
        </row>
        <row r="68">
          <cell r="A68">
            <v>68</v>
          </cell>
          <cell r="F68">
            <v>53020</v>
          </cell>
          <cell r="P68">
            <v>21208</v>
          </cell>
        </row>
        <row r="69">
          <cell r="A69">
            <v>69</v>
          </cell>
          <cell r="F69">
            <v>44490</v>
          </cell>
          <cell r="P69">
            <v>0</v>
          </cell>
        </row>
        <row r="70">
          <cell r="A70">
            <v>70</v>
          </cell>
          <cell r="F70">
            <v>8098</v>
          </cell>
          <cell r="P70">
            <v>2591</v>
          </cell>
        </row>
        <row r="71">
          <cell r="A71">
            <v>71</v>
          </cell>
          <cell r="F71">
            <v>41101</v>
          </cell>
          <cell r="P71">
            <v>18085</v>
          </cell>
        </row>
        <row r="72">
          <cell r="A72">
            <v>72</v>
          </cell>
          <cell r="F72">
            <v>60626</v>
          </cell>
          <cell r="P72">
            <v>33951</v>
          </cell>
        </row>
        <row r="73">
          <cell r="A73">
            <v>73</v>
          </cell>
          <cell r="F73">
            <v>0</v>
          </cell>
          <cell r="P73">
            <v>0</v>
          </cell>
        </row>
        <row r="74">
          <cell r="A74">
            <v>74</v>
          </cell>
          <cell r="F74">
            <v>49312</v>
          </cell>
          <cell r="P74">
            <v>1059</v>
          </cell>
        </row>
        <row r="75">
          <cell r="A75">
            <v>75</v>
          </cell>
          <cell r="F75">
            <v>10934</v>
          </cell>
          <cell r="P75">
            <v>1355</v>
          </cell>
        </row>
        <row r="76">
          <cell r="A76">
            <v>76</v>
          </cell>
          <cell r="F76">
            <v>33560</v>
          </cell>
          <cell r="P76">
            <v>14767</v>
          </cell>
        </row>
        <row r="77">
          <cell r="A77">
            <v>77</v>
          </cell>
          <cell r="F77">
            <v>7530</v>
          </cell>
          <cell r="P77">
            <v>4216</v>
          </cell>
        </row>
        <row r="78">
          <cell r="A78">
            <v>78</v>
          </cell>
          <cell r="F78">
            <v>5034</v>
          </cell>
          <cell r="P78">
            <v>1036</v>
          </cell>
        </row>
        <row r="79">
          <cell r="A79">
            <v>79</v>
          </cell>
          <cell r="F79">
            <v>6769</v>
          </cell>
          <cell r="P79">
            <v>4583</v>
          </cell>
        </row>
        <row r="80">
          <cell r="A80">
            <v>80</v>
          </cell>
          <cell r="F80">
            <v>0</v>
          </cell>
          <cell r="P80">
            <v>3196</v>
          </cell>
        </row>
        <row r="81">
          <cell r="A81">
            <v>81</v>
          </cell>
          <cell r="F81">
            <v>0</v>
          </cell>
          <cell r="P81">
            <v>1455</v>
          </cell>
        </row>
        <row r="82">
          <cell r="A82">
            <v>82</v>
          </cell>
          <cell r="F82">
            <v>0</v>
          </cell>
          <cell r="P82">
            <v>1192</v>
          </cell>
        </row>
        <row r="83">
          <cell r="A83">
            <v>83</v>
          </cell>
          <cell r="F83">
            <v>0</v>
          </cell>
          <cell r="P83">
            <v>13705</v>
          </cell>
        </row>
        <row r="84">
          <cell r="A84">
            <v>84</v>
          </cell>
          <cell r="F84">
            <v>27964</v>
          </cell>
          <cell r="P84">
            <v>196</v>
          </cell>
        </row>
        <row r="85">
          <cell r="A85">
            <v>85</v>
          </cell>
          <cell r="F85">
            <v>7778</v>
          </cell>
          <cell r="P85">
            <v>0</v>
          </cell>
        </row>
        <row r="86">
          <cell r="A86">
            <v>86</v>
          </cell>
          <cell r="F86">
            <v>15478</v>
          </cell>
          <cell r="P86">
            <v>0</v>
          </cell>
        </row>
        <row r="87">
          <cell r="A87">
            <v>87</v>
          </cell>
          <cell r="F87">
            <v>0</v>
          </cell>
          <cell r="P87">
            <v>0</v>
          </cell>
        </row>
        <row r="88">
          <cell r="A88">
            <v>88</v>
          </cell>
          <cell r="F88">
            <v>86463</v>
          </cell>
          <cell r="P88">
            <v>9071</v>
          </cell>
        </row>
        <row r="89">
          <cell r="A89">
            <v>89</v>
          </cell>
          <cell r="F89">
            <v>87018</v>
          </cell>
          <cell r="P89">
            <v>41770</v>
          </cell>
        </row>
        <row r="90">
          <cell r="A90">
            <v>90</v>
          </cell>
          <cell r="F90">
            <v>30852</v>
          </cell>
          <cell r="P90">
            <v>17278</v>
          </cell>
        </row>
        <row r="91">
          <cell r="A91">
            <v>91</v>
          </cell>
          <cell r="F91">
            <v>23516</v>
          </cell>
          <cell r="P91">
            <v>15051</v>
          </cell>
        </row>
        <row r="92">
          <cell r="A92">
            <v>92</v>
          </cell>
          <cell r="F92">
            <v>0</v>
          </cell>
          <cell r="P92">
            <v>2804</v>
          </cell>
        </row>
        <row r="93">
          <cell r="A93">
            <v>93</v>
          </cell>
          <cell r="F93">
            <v>0</v>
          </cell>
          <cell r="P93">
            <v>561</v>
          </cell>
        </row>
        <row r="94">
          <cell r="A94">
            <v>94</v>
          </cell>
          <cell r="F94">
            <v>7270</v>
          </cell>
          <cell r="P94">
            <v>1454</v>
          </cell>
        </row>
        <row r="95">
          <cell r="A95">
            <v>95</v>
          </cell>
          <cell r="F95">
            <v>0</v>
          </cell>
          <cell r="P95">
            <v>0</v>
          </cell>
        </row>
        <row r="102">
          <cell r="G102" t="str">
            <v>/xNContinue Print (1=PRINT; 0=NO PRINT)?~NO~</v>
          </cell>
        </row>
        <row r="139">
          <cell r="G139" t="str">
            <v>/xmMENU~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sonableness test"/>
      <sheetName val="Disclosure"/>
      <sheetName val="Tickmarks"/>
      <sheetName val="Data"/>
      <sheetName val="tnmf300"/>
      <sheetName val="TB Worksheet"/>
      <sheetName val="20.0"/>
      <sheetName val="03.0"/>
      <sheetName val="100.1"/>
      <sheetName val="M_Maincomp"/>
    </sheetNames>
    <sheetDataSet>
      <sheetData sheetId="0" refreshError="1">
        <row r="37">
          <cell r="I37">
            <v>7263.2000000000007</v>
          </cell>
          <cell r="J37">
            <v>16045.76</v>
          </cell>
        </row>
        <row r="38">
          <cell r="G38">
            <v>11601</v>
          </cell>
          <cell r="H38">
            <v>28663</v>
          </cell>
        </row>
        <row r="39">
          <cell r="H39">
            <v>-5353.619999999999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ensed PL-31.3.2005-final"/>
      <sheetName val="KLSE-Qtrly Notes-31.3.2005-fina"/>
      <sheetName val="Notes to IFS-31.3.2005-final"/>
      <sheetName val="Condensed CFS-31.3.2005-final"/>
      <sheetName val="Condensed BS-31.3.2005-final"/>
      <sheetName val="Condensed Equity-31.3.2005-fina"/>
    </sheetNames>
    <sheetDataSet>
      <sheetData sheetId="0" refreshError="1">
        <row r="44">
          <cell r="F44" t="str">
            <v>NA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-comp"/>
      <sheetName val="Sch 1-12"/>
      <sheetName val="disposal"/>
      <sheetName val="CA"/>
      <sheetName val="P9"/>
      <sheetName val="App. 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84"/>
      <sheetName val="CA85"/>
      <sheetName val="CA86"/>
      <sheetName val="CA87"/>
      <sheetName val="CA88"/>
      <sheetName val="CA89"/>
      <sheetName val="CA90"/>
      <sheetName val="CA91"/>
      <sheetName val="CA92"/>
      <sheetName val="CA93"/>
      <sheetName val="CA94"/>
      <sheetName val="CA95"/>
      <sheetName val="CA96"/>
      <sheetName val="CA97"/>
      <sheetName val="CA98"/>
      <sheetName val="TAMS33-2 97 "/>
    </sheetNames>
    <sheetDataSet>
      <sheetData sheetId="0" refreshError="1">
        <row r="11">
          <cell r="A11">
            <v>11</v>
          </cell>
          <cell r="G11">
            <v>0</v>
          </cell>
          <cell r="P11">
            <v>0</v>
          </cell>
        </row>
        <row r="12">
          <cell r="A12">
            <v>12</v>
          </cell>
          <cell r="C12">
            <v>0.2</v>
          </cell>
          <cell r="D12">
            <v>0.12</v>
          </cell>
          <cell r="G12">
            <v>330</v>
          </cell>
          <cell r="P12">
            <v>224</v>
          </cell>
        </row>
        <row r="13">
          <cell r="A13">
            <v>13</v>
          </cell>
          <cell r="G13">
            <v>0</v>
          </cell>
          <cell r="P13">
            <v>0</v>
          </cell>
        </row>
        <row r="14">
          <cell r="A14">
            <v>14</v>
          </cell>
          <cell r="G14">
            <v>0</v>
          </cell>
          <cell r="P14">
            <v>0</v>
          </cell>
        </row>
        <row r="15">
          <cell r="A15">
            <v>15</v>
          </cell>
          <cell r="C15" t="str">
            <v xml:space="preserve"> </v>
          </cell>
          <cell r="D15" t="str">
            <v xml:space="preserve"> </v>
          </cell>
          <cell r="G15">
            <v>0</v>
          </cell>
          <cell r="P15">
            <v>0</v>
          </cell>
        </row>
        <row r="16">
          <cell r="A16">
            <v>16</v>
          </cell>
          <cell r="G16">
            <v>0</v>
          </cell>
          <cell r="P16">
            <v>0</v>
          </cell>
        </row>
        <row r="17">
          <cell r="A17">
            <v>17</v>
          </cell>
          <cell r="G17">
            <v>0</v>
          </cell>
          <cell r="P17">
            <v>0</v>
          </cell>
        </row>
        <row r="18">
          <cell r="A18">
            <v>18</v>
          </cell>
          <cell r="G18">
            <v>0</v>
          </cell>
          <cell r="P18">
            <v>0</v>
          </cell>
        </row>
        <row r="19">
          <cell r="A19">
            <v>19</v>
          </cell>
          <cell r="G19">
            <v>0</v>
          </cell>
          <cell r="P19">
            <v>0</v>
          </cell>
        </row>
        <row r="20">
          <cell r="A20">
            <v>20</v>
          </cell>
          <cell r="G20">
            <v>0</v>
          </cell>
          <cell r="P2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99"/>
      <sheetName val="IND99"/>
      <sheetName val="COM99"/>
      <sheetName val="P9"/>
      <sheetName val="P10"/>
      <sheetName val="P&amp;L99"/>
      <sheetName val="P&amp;L99 (2)"/>
      <sheetName val="SCH99"/>
      <sheetName val="SCH99 (2)"/>
      <sheetName val="FA99"/>
      <sheetName val="FA99 (2)"/>
      <sheetName val="DISP99"/>
      <sheetName val="HP99"/>
      <sheetName val="LEASE99"/>
      <sheetName val="CA99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2">
          <cell r="A12">
            <v>11</v>
          </cell>
          <cell r="G12">
            <v>0</v>
          </cell>
        </row>
        <row r="13">
          <cell r="A13">
            <v>12</v>
          </cell>
          <cell r="G13">
            <v>0</v>
          </cell>
        </row>
        <row r="14">
          <cell r="A14">
            <v>13</v>
          </cell>
          <cell r="G14">
            <v>0</v>
          </cell>
        </row>
        <row r="15">
          <cell r="A15">
            <v>14</v>
          </cell>
          <cell r="G15">
            <v>0</v>
          </cell>
        </row>
        <row r="16">
          <cell r="A16">
            <v>15</v>
          </cell>
          <cell r="G16">
            <v>0</v>
          </cell>
        </row>
        <row r="17">
          <cell r="A17">
            <v>16</v>
          </cell>
          <cell r="G17">
            <v>9500</v>
          </cell>
        </row>
        <row r="18">
          <cell r="A18">
            <v>17</v>
          </cell>
          <cell r="G18">
            <v>0</v>
          </cell>
        </row>
        <row r="19">
          <cell r="A19">
            <v>18</v>
          </cell>
          <cell r="G19">
            <v>0</v>
          </cell>
        </row>
        <row r="20">
          <cell r="A20">
            <v>19</v>
          </cell>
          <cell r="G20">
            <v>0</v>
          </cell>
        </row>
        <row r="21">
          <cell r="A21">
            <v>20</v>
          </cell>
          <cell r="G21">
            <v>0</v>
          </cell>
        </row>
        <row r="22">
          <cell r="A22">
            <v>21</v>
          </cell>
          <cell r="G22">
            <v>32932</v>
          </cell>
        </row>
        <row r="23">
          <cell r="A23">
            <v>22</v>
          </cell>
          <cell r="G23">
            <v>0</v>
          </cell>
        </row>
        <row r="24">
          <cell r="A24">
            <v>23</v>
          </cell>
          <cell r="G24">
            <v>0</v>
          </cell>
        </row>
        <row r="25">
          <cell r="A25">
            <v>24</v>
          </cell>
          <cell r="G25">
            <v>0</v>
          </cell>
        </row>
        <row r="26">
          <cell r="A26">
            <v>25</v>
          </cell>
          <cell r="G26">
            <v>0</v>
          </cell>
        </row>
        <row r="27">
          <cell r="A27">
            <v>26</v>
          </cell>
          <cell r="G27">
            <v>0</v>
          </cell>
        </row>
        <row r="28">
          <cell r="A28">
            <v>27</v>
          </cell>
          <cell r="G28">
            <v>0</v>
          </cell>
        </row>
        <row r="29">
          <cell r="A29">
            <v>28</v>
          </cell>
          <cell r="G29">
            <v>0</v>
          </cell>
        </row>
        <row r="30">
          <cell r="A30">
            <v>29</v>
          </cell>
          <cell r="G30">
            <v>31415</v>
          </cell>
        </row>
        <row r="31">
          <cell r="A31">
            <v>30</v>
          </cell>
          <cell r="G31">
            <v>0</v>
          </cell>
        </row>
        <row r="32">
          <cell r="A32">
            <v>31</v>
          </cell>
          <cell r="G32">
            <v>77316</v>
          </cell>
        </row>
        <row r="33">
          <cell r="A33">
            <v>32</v>
          </cell>
          <cell r="G33">
            <v>0</v>
          </cell>
        </row>
        <row r="34">
          <cell r="A34">
            <v>33</v>
          </cell>
          <cell r="G34">
            <v>0</v>
          </cell>
        </row>
        <row r="35">
          <cell r="A35">
            <v>34</v>
          </cell>
          <cell r="G35">
            <v>0</v>
          </cell>
        </row>
        <row r="36">
          <cell r="A36">
            <v>35</v>
          </cell>
          <cell r="G36">
            <v>0</v>
          </cell>
        </row>
        <row r="37">
          <cell r="A37">
            <v>36</v>
          </cell>
          <cell r="G37">
            <v>0</v>
          </cell>
        </row>
        <row r="38">
          <cell r="A38">
            <v>37</v>
          </cell>
          <cell r="G38">
            <v>0</v>
          </cell>
        </row>
        <row r="39">
          <cell r="A39">
            <v>38</v>
          </cell>
          <cell r="G39">
            <v>0</v>
          </cell>
        </row>
        <row r="40">
          <cell r="A40">
            <v>39</v>
          </cell>
          <cell r="G40">
            <v>0</v>
          </cell>
        </row>
        <row r="41">
          <cell r="A41">
            <v>40</v>
          </cell>
          <cell r="G41">
            <v>0</v>
          </cell>
        </row>
        <row r="42">
          <cell r="A42">
            <v>41</v>
          </cell>
          <cell r="G42">
            <v>0</v>
          </cell>
        </row>
        <row r="43">
          <cell r="A43">
            <v>42</v>
          </cell>
          <cell r="G43">
            <v>0</v>
          </cell>
        </row>
        <row r="44">
          <cell r="A44">
            <v>43</v>
          </cell>
          <cell r="G44">
            <v>0</v>
          </cell>
        </row>
        <row r="45">
          <cell r="A45">
            <v>44</v>
          </cell>
          <cell r="G45">
            <v>9620</v>
          </cell>
        </row>
        <row r="46">
          <cell r="A46">
            <v>45</v>
          </cell>
          <cell r="G46">
            <v>0</v>
          </cell>
        </row>
        <row r="47">
          <cell r="A47">
            <v>46</v>
          </cell>
          <cell r="G47">
            <v>0</v>
          </cell>
        </row>
        <row r="48">
          <cell r="A48">
            <v>47</v>
          </cell>
          <cell r="G48">
            <v>0</v>
          </cell>
        </row>
        <row r="49">
          <cell r="A49">
            <v>48</v>
          </cell>
          <cell r="G49">
            <v>0</v>
          </cell>
        </row>
        <row r="50">
          <cell r="A50">
            <v>49</v>
          </cell>
          <cell r="G50">
            <v>0</v>
          </cell>
        </row>
        <row r="51">
          <cell r="A51">
            <v>50</v>
          </cell>
          <cell r="G51">
            <v>0</v>
          </cell>
        </row>
        <row r="52">
          <cell r="A52">
            <v>51</v>
          </cell>
          <cell r="G52">
            <v>0</v>
          </cell>
        </row>
        <row r="53">
          <cell r="A53">
            <v>52</v>
          </cell>
          <cell r="G53">
            <v>0</v>
          </cell>
        </row>
        <row r="54">
          <cell r="A54">
            <v>53</v>
          </cell>
          <cell r="G54">
            <v>0</v>
          </cell>
        </row>
        <row r="55">
          <cell r="A55">
            <v>54</v>
          </cell>
          <cell r="G55">
            <v>0</v>
          </cell>
        </row>
        <row r="56">
          <cell r="A56">
            <v>55</v>
          </cell>
          <cell r="G56">
            <v>0</v>
          </cell>
        </row>
        <row r="57">
          <cell r="A57">
            <v>56</v>
          </cell>
          <cell r="G57">
            <v>0</v>
          </cell>
        </row>
        <row r="58">
          <cell r="A58">
            <v>57</v>
          </cell>
          <cell r="G58">
            <v>0</v>
          </cell>
        </row>
        <row r="59">
          <cell r="A59">
            <v>58</v>
          </cell>
          <cell r="G59">
            <v>0</v>
          </cell>
        </row>
        <row r="60">
          <cell r="A60">
            <v>59</v>
          </cell>
          <cell r="G60">
            <v>0</v>
          </cell>
        </row>
        <row r="61">
          <cell r="A61">
            <v>60</v>
          </cell>
          <cell r="G61">
            <v>0</v>
          </cell>
        </row>
        <row r="62">
          <cell r="A62">
            <v>61</v>
          </cell>
          <cell r="G62">
            <v>0</v>
          </cell>
        </row>
        <row r="63">
          <cell r="A63">
            <v>62</v>
          </cell>
          <cell r="G63">
            <v>0</v>
          </cell>
        </row>
        <row r="64">
          <cell r="A64">
            <v>63</v>
          </cell>
          <cell r="G64">
            <v>0</v>
          </cell>
        </row>
        <row r="65">
          <cell r="A65">
            <v>64</v>
          </cell>
          <cell r="G65">
            <v>0</v>
          </cell>
        </row>
        <row r="66">
          <cell r="A66">
            <v>65</v>
          </cell>
          <cell r="G66">
            <v>0</v>
          </cell>
        </row>
        <row r="67">
          <cell r="A67">
            <v>66</v>
          </cell>
          <cell r="G67">
            <v>0</v>
          </cell>
        </row>
        <row r="68">
          <cell r="A68">
            <v>67</v>
          </cell>
          <cell r="G68">
            <v>0</v>
          </cell>
        </row>
        <row r="69">
          <cell r="A69">
            <v>68</v>
          </cell>
          <cell r="G69">
            <v>0</v>
          </cell>
        </row>
        <row r="70">
          <cell r="A70">
            <v>69</v>
          </cell>
          <cell r="G70">
            <v>0</v>
          </cell>
        </row>
        <row r="71">
          <cell r="A71">
            <v>70</v>
          </cell>
          <cell r="G71">
            <v>0</v>
          </cell>
        </row>
        <row r="72">
          <cell r="A72">
            <v>71</v>
          </cell>
          <cell r="G72">
            <v>0</v>
          </cell>
        </row>
        <row r="73">
          <cell r="A73">
            <v>72</v>
          </cell>
          <cell r="G73">
            <v>0</v>
          </cell>
        </row>
        <row r="74">
          <cell r="A74">
            <v>73</v>
          </cell>
          <cell r="G74">
            <v>0</v>
          </cell>
        </row>
        <row r="75">
          <cell r="A75">
            <v>74</v>
          </cell>
          <cell r="G75">
            <v>857</v>
          </cell>
        </row>
        <row r="76">
          <cell r="A76">
            <v>75</v>
          </cell>
          <cell r="G76">
            <v>13800</v>
          </cell>
        </row>
        <row r="77">
          <cell r="A77">
            <v>76</v>
          </cell>
          <cell r="G77">
            <v>0</v>
          </cell>
        </row>
        <row r="78">
          <cell r="A78">
            <v>77</v>
          </cell>
          <cell r="G78">
            <v>0</v>
          </cell>
        </row>
        <row r="79">
          <cell r="A79">
            <v>78</v>
          </cell>
          <cell r="G79">
            <v>0</v>
          </cell>
        </row>
        <row r="80">
          <cell r="A80">
            <v>79</v>
          </cell>
          <cell r="G80">
            <v>0</v>
          </cell>
        </row>
        <row r="81">
          <cell r="A81">
            <v>80</v>
          </cell>
          <cell r="G81">
            <v>0</v>
          </cell>
        </row>
        <row r="82">
          <cell r="A82">
            <v>81</v>
          </cell>
          <cell r="G82">
            <v>0</v>
          </cell>
        </row>
        <row r="83">
          <cell r="A83">
            <v>82</v>
          </cell>
          <cell r="G83">
            <v>0</v>
          </cell>
        </row>
        <row r="119">
          <cell r="G119" t="str">
            <v>/xNContinue Print (1=PRINT; 0=NO PRINT)?~NO~</v>
          </cell>
        </row>
        <row r="131">
          <cell r="G131" t="str">
            <v>/wgra/wgrn</v>
          </cell>
        </row>
        <row r="139">
          <cell r="G139" t="str">
            <v>/df{name}CODE~11~1~~</v>
          </cell>
        </row>
        <row r="141">
          <cell r="G141" t="str">
            <v>/wir{?}~</v>
          </cell>
        </row>
        <row r="152">
          <cell r="G152" t="str">
            <v>/wgra/wgrn/wgrm/fs{?}~{?}~</v>
          </cell>
        </row>
        <row r="155">
          <cell r="G155" t="str">
            <v>/wgrm</v>
          </cell>
        </row>
        <row r="157">
          <cell r="G157" t="str">
            <v>/xmMENU~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96"/>
      <sheetName val="INT96"/>
      <sheetName val="TAXCOMW96"/>
      <sheetName val="Details"/>
      <sheetName val="Sch. 9 - Administration"/>
      <sheetName val="List of Group Companies"/>
      <sheetName val="20.0"/>
      <sheetName val="100.1"/>
      <sheetName val="03.0"/>
      <sheetName val="FF-5"/>
      <sheetName val="MMIP(JU)"/>
      <sheetName val="F-1&amp;F-2"/>
      <sheetName val="M-1 Nov"/>
      <sheetName val="Chemlist"/>
      <sheetName val="TAMS33-2 97 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A"/>
      <sheetName val="INDEX"/>
      <sheetName val="CA-8"/>
      <sheetName val="Sch 1-7"/>
      <sheetName val="Pg 7"/>
      <sheetName val="Pg 8"/>
      <sheetName val="Disposal"/>
      <sheetName val="TC (2)"/>
      <sheetName val="CA_8"/>
      <sheetName val="TAXCOM96"/>
    </sheetNames>
    <sheetDataSet>
      <sheetData sheetId="0"/>
      <sheetData sheetId="1"/>
      <sheetData sheetId="2" refreshError="1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ain"/>
      <sheetName val="Sch A"/>
      <sheetName val="Sch B"/>
      <sheetName val="Sch 1-8"/>
      <sheetName val="QE9,10"/>
      <sheetName val="----"/>
      <sheetName val="CA"/>
      <sheetName val="-----"/>
      <sheetName val="Pg 7"/>
      <sheetName val="Pg 8"/>
      <sheetName val="-----------"/>
      <sheetName val="922 SE"/>
      <sheetName val="query"/>
      <sheetName val="workings"/>
      <sheetName val="fa"/>
      <sheetName val="wkg"/>
      <sheetName val="wk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3">
          <cell r="G53" t="str">
            <v>/wgra/wgrn/wgrm/fs{?}~{?}~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ch"/>
      <sheetName val="HP"/>
      <sheetName val="DISP"/>
      <sheetName val="LEASE"/>
      <sheetName val="app"/>
      <sheetName val="INDEX98"/>
      <sheetName val="COM98"/>
      <sheetName val="N1"/>
      <sheetName val="P&amp;L98"/>
      <sheetName val="SCH98"/>
      <sheetName val="HP98"/>
      <sheetName val="LEASE98"/>
      <sheetName val="FA98"/>
      <sheetName val="DISP98"/>
      <sheetName val="CA98"/>
      <sheetName val="BONUS98"/>
      <sheetName val="CA97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1">
          <cell r="H1" t="str">
            <v>NAME: TECKWAH FAR EAST PAPER PRODUCTS SDN BHD</v>
          </cell>
        </row>
        <row r="2">
          <cell r="H2" t="str">
            <v>YEAR OF ASSESSMENT: 1998</v>
          </cell>
        </row>
        <row r="3">
          <cell r="H3" t="str">
            <v>SCHEDULE OF CAPITAL ALLOWANCES</v>
          </cell>
          <cell r="O3" t="str">
            <v>SCHEDULE NO:  27</v>
          </cell>
        </row>
        <row r="6">
          <cell r="G6" t="str">
            <v xml:space="preserve">    QUALIFYING EXPENDITURE</v>
          </cell>
          <cell r="K6" t="str">
            <v xml:space="preserve">     RESIDUAL EXPENDITURE</v>
          </cell>
        </row>
        <row r="7">
          <cell r="C7" t="str">
            <v>Rate</v>
          </cell>
          <cell r="D7" t="str">
            <v>Rate</v>
          </cell>
          <cell r="E7" t="str">
            <v>Year</v>
          </cell>
        </row>
        <row r="8">
          <cell r="A8" t="str">
            <v>Code</v>
          </cell>
          <cell r="C8" t="str">
            <v>of</v>
          </cell>
          <cell r="D8" t="str">
            <v>of</v>
          </cell>
          <cell r="E8" t="str">
            <v xml:space="preserve">of </v>
          </cell>
          <cell r="F8" t="str">
            <v>Brought</v>
          </cell>
          <cell r="I8" t="str">
            <v>Carried</v>
          </cell>
          <cell r="J8" t="str">
            <v>Brought</v>
          </cell>
          <cell r="N8" t="str">
            <v>Initial</v>
          </cell>
          <cell r="O8" t="str">
            <v>Annual</v>
          </cell>
          <cell r="P8" t="str">
            <v>Residual</v>
          </cell>
        </row>
        <row r="9">
          <cell r="A9" t="str">
            <v xml:space="preserve"> No.</v>
          </cell>
          <cell r="B9" t="str">
            <v>Asset</v>
          </cell>
          <cell r="C9" t="str">
            <v>IA</v>
          </cell>
          <cell r="D9" t="str">
            <v>AA</v>
          </cell>
          <cell r="E9" t="str">
            <v>Purchase</v>
          </cell>
          <cell r="F9" t="str">
            <v>Forward</v>
          </cell>
          <cell r="G9" t="str">
            <v>Additions</v>
          </cell>
          <cell r="H9" t="str">
            <v>Disposal</v>
          </cell>
          <cell r="I9" t="str">
            <v>Forward</v>
          </cell>
          <cell r="J9" t="str">
            <v>Forward</v>
          </cell>
          <cell r="K9" t="str">
            <v>Additions</v>
          </cell>
          <cell r="L9" t="str">
            <v>Disposal</v>
          </cell>
          <cell r="M9" t="str">
            <v>Total</v>
          </cell>
          <cell r="N9" t="str">
            <v>Allowances</v>
          </cell>
          <cell r="O9" t="str">
            <v>Allowances</v>
          </cell>
          <cell r="P9" t="str">
            <v>Exp C/F</v>
          </cell>
        </row>
        <row r="11">
          <cell r="A11">
            <v>11</v>
          </cell>
          <cell r="B11" t="str">
            <v>Factory Building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>
            <v>12</v>
          </cell>
          <cell r="B12" t="str">
            <v>*</v>
          </cell>
          <cell r="C12">
            <v>0.1</v>
          </cell>
          <cell r="D12">
            <v>0.02</v>
          </cell>
          <cell r="E12" t="str">
            <v>1991</v>
          </cell>
          <cell r="F12">
            <v>1971978</v>
          </cell>
          <cell r="G12">
            <v>0</v>
          </cell>
          <cell r="H12">
            <v>0</v>
          </cell>
          <cell r="I12">
            <v>1971978</v>
          </cell>
          <cell r="J12">
            <v>1546406</v>
          </cell>
          <cell r="K12">
            <v>0</v>
          </cell>
          <cell r="L12">
            <v>0</v>
          </cell>
          <cell r="M12">
            <v>1546406</v>
          </cell>
          <cell r="N12">
            <v>0</v>
          </cell>
          <cell r="O12">
            <v>39440</v>
          </cell>
          <cell r="P12">
            <v>1506966</v>
          </cell>
        </row>
        <row r="13">
          <cell r="A13">
            <v>13</v>
          </cell>
          <cell r="B13" t="str">
            <v>*</v>
          </cell>
          <cell r="C13">
            <v>0.1</v>
          </cell>
          <cell r="D13">
            <v>0.02</v>
          </cell>
          <cell r="E13" t="str">
            <v>1993</v>
          </cell>
          <cell r="F13">
            <v>166594</v>
          </cell>
          <cell r="G13">
            <v>0</v>
          </cell>
          <cell r="H13">
            <v>0</v>
          </cell>
          <cell r="I13">
            <v>166594</v>
          </cell>
          <cell r="J13">
            <v>136607</v>
          </cell>
          <cell r="K13">
            <v>0</v>
          </cell>
          <cell r="L13">
            <v>0</v>
          </cell>
          <cell r="M13">
            <v>136607</v>
          </cell>
          <cell r="N13">
            <v>0</v>
          </cell>
          <cell r="O13">
            <v>3332</v>
          </cell>
          <cell r="P13">
            <v>133275</v>
          </cell>
        </row>
        <row r="14">
          <cell r="A14">
            <v>14</v>
          </cell>
          <cell r="B14" t="str">
            <v>*</v>
          </cell>
          <cell r="C14">
            <v>0.1</v>
          </cell>
          <cell r="D14">
            <v>0.02</v>
          </cell>
          <cell r="E14" t="str">
            <v>1994</v>
          </cell>
          <cell r="F14">
            <v>110500</v>
          </cell>
          <cell r="G14">
            <v>0</v>
          </cell>
          <cell r="H14">
            <v>0</v>
          </cell>
          <cell r="I14">
            <v>110500</v>
          </cell>
          <cell r="J14">
            <v>92820</v>
          </cell>
          <cell r="K14">
            <v>0</v>
          </cell>
          <cell r="L14">
            <v>0</v>
          </cell>
          <cell r="M14">
            <v>92820</v>
          </cell>
          <cell r="N14">
            <v>0</v>
          </cell>
          <cell r="O14">
            <v>2210</v>
          </cell>
          <cell r="P14">
            <v>90610</v>
          </cell>
        </row>
        <row r="15">
          <cell r="A15">
            <v>15</v>
          </cell>
          <cell r="B15" t="str">
            <v>*</v>
          </cell>
          <cell r="C15">
            <v>0.1</v>
          </cell>
          <cell r="D15">
            <v>0.02</v>
          </cell>
          <cell r="E15" t="str">
            <v>1996</v>
          </cell>
          <cell r="F15">
            <v>1493290</v>
          </cell>
          <cell r="G15">
            <v>0</v>
          </cell>
          <cell r="H15">
            <v>0</v>
          </cell>
          <cell r="I15">
            <v>1493290</v>
          </cell>
          <cell r="J15">
            <v>1314095</v>
          </cell>
          <cell r="K15">
            <v>0</v>
          </cell>
          <cell r="L15">
            <v>0</v>
          </cell>
          <cell r="M15">
            <v>1314095</v>
          </cell>
          <cell r="N15">
            <v>0</v>
          </cell>
          <cell r="O15">
            <v>29866</v>
          </cell>
          <cell r="P15">
            <v>1284229</v>
          </cell>
        </row>
        <row r="16">
          <cell r="A16">
            <v>16</v>
          </cell>
          <cell r="B16" t="str">
            <v>Motor Vehicles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>
            <v>17</v>
          </cell>
          <cell r="B17" t="str">
            <v>* MX 7712</v>
          </cell>
          <cell r="C17">
            <v>0.2</v>
          </cell>
          <cell r="D17">
            <v>0.2</v>
          </cell>
          <cell r="E17" t="str">
            <v>1991</v>
          </cell>
          <cell r="F17">
            <v>40898</v>
          </cell>
          <cell r="G17">
            <v>0</v>
          </cell>
          <cell r="H17">
            <v>0</v>
          </cell>
          <cell r="I17">
            <v>40898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A18">
            <v>18</v>
          </cell>
          <cell r="B18" t="str">
            <v>* MY 6899</v>
          </cell>
          <cell r="C18">
            <v>0.2</v>
          </cell>
          <cell r="D18">
            <v>0.16</v>
          </cell>
          <cell r="E18" t="str">
            <v>1993</v>
          </cell>
          <cell r="F18">
            <v>21760</v>
          </cell>
          <cell r="G18">
            <v>0</v>
          </cell>
          <cell r="H18">
            <v>21760</v>
          </cell>
          <cell r="I18">
            <v>0</v>
          </cell>
          <cell r="J18">
            <v>8043</v>
          </cell>
          <cell r="K18">
            <v>0</v>
          </cell>
          <cell r="L18">
            <v>8043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>
            <v>19</v>
          </cell>
          <cell r="B19" t="str">
            <v>* MAD 5148</v>
          </cell>
          <cell r="C19">
            <v>0.2</v>
          </cell>
          <cell r="D19">
            <v>0.16</v>
          </cell>
          <cell r="E19" t="str">
            <v>1994</v>
          </cell>
          <cell r="F19">
            <v>38492</v>
          </cell>
          <cell r="G19">
            <v>11508</v>
          </cell>
          <cell r="H19">
            <v>0</v>
          </cell>
          <cell r="I19">
            <v>50000</v>
          </cell>
          <cell r="J19">
            <v>17862</v>
          </cell>
          <cell r="K19">
            <v>11508</v>
          </cell>
          <cell r="L19">
            <v>0</v>
          </cell>
          <cell r="M19">
            <v>29370</v>
          </cell>
          <cell r="N19">
            <v>2302</v>
          </cell>
          <cell r="O19">
            <v>8000</v>
          </cell>
          <cell r="P19">
            <v>19068</v>
          </cell>
        </row>
        <row r="20">
          <cell r="A20">
            <v>20</v>
          </cell>
          <cell r="B20" t="str">
            <v>* Audi A6 2.0E(A) - MAJ 2088</v>
          </cell>
          <cell r="C20">
            <v>0.2</v>
          </cell>
          <cell r="D20">
            <v>0.16</v>
          </cell>
          <cell r="E20" t="str">
            <v>1997</v>
          </cell>
          <cell r="F20">
            <v>0</v>
          </cell>
          <cell r="G20">
            <v>50000</v>
          </cell>
          <cell r="H20">
            <v>0</v>
          </cell>
          <cell r="I20">
            <v>50000</v>
          </cell>
          <cell r="J20">
            <v>0</v>
          </cell>
          <cell r="K20">
            <v>50000</v>
          </cell>
          <cell r="L20">
            <v>0</v>
          </cell>
          <cell r="M20">
            <v>50000</v>
          </cell>
          <cell r="N20">
            <v>10000</v>
          </cell>
          <cell r="O20">
            <v>8000</v>
          </cell>
          <cell r="P20">
            <v>32000</v>
          </cell>
        </row>
        <row r="21">
          <cell r="A21">
            <v>21</v>
          </cell>
          <cell r="B21" t="str">
            <v>* Nissan - MAK 2815</v>
          </cell>
          <cell r="C21">
            <v>0.2</v>
          </cell>
          <cell r="D21">
            <v>0.16</v>
          </cell>
          <cell r="E21" t="str">
            <v>1997</v>
          </cell>
          <cell r="F21">
            <v>0</v>
          </cell>
          <cell r="G21">
            <v>13722</v>
          </cell>
          <cell r="H21">
            <v>0</v>
          </cell>
          <cell r="I21">
            <v>13722</v>
          </cell>
          <cell r="J21">
            <v>0</v>
          </cell>
          <cell r="K21">
            <v>13722</v>
          </cell>
          <cell r="L21">
            <v>0</v>
          </cell>
          <cell r="M21">
            <v>13722</v>
          </cell>
          <cell r="N21">
            <v>2744</v>
          </cell>
          <cell r="O21">
            <v>2196</v>
          </cell>
          <cell r="P21">
            <v>8782</v>
          </cell>
        </row>
        <row r="22">
          <cell r="A22">
            <v>22</v>
          </cell>
          <cell r="B22" t="str">
            <v>Plant and Machinery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>
            <v>23</v>
          </cell>
          <cell r="B23" t="str">
            <v>*</v>
          </cell>
          <cell r="C23">
            <v>0.2</v>
          </cell>
          <cell r="D23">
            <v>0.1</v>
          </cell>
          <cell r="E23" t="str">
            <v>1991</v>
          </cell>
          <cell r="F23">
            <v>3191729</v>
          </cell>
          <cell r="G23">
            <v>0</v>
          </cell>
          <cell r="H23">
            <v>0</v>
          </cell>
          <cell r="I23">
            <v>3191729</v>
          </cell>
          <cell r="J23">
            <v>638345</v>
          </cell>
          <cell r="K23">
            <v>0</v>
          </cell>
          <cell r="L23">
            <v>0</v>
          </cell>
          <cell r="M23">
            <v>638345</v>
          </cell>
          <cell r="N23">
            <v>0</v>
          </cell>
          <cell r="O23">
            <v>319173</v>
          </cell>
          <cell r="P23">
            <v>319172</v>
          </cell>
        </row>
        <row r="24">
          <cell r="A24">
            <v>24</v>
          </cell>
          <cell r="B24" t="str">
            <v>*</v>
          </cell>
          <cell r="C24">
            <v>0.2</v>
          </cell>
          <cell r="D24">
            <v>0.1</v>
          </cell>
          <cell r="E24" t="str">
            <v>1992</v>
          </cell>
          <cell r="F24">
            <v>30682</v>
          </cell>
          <cell r="G24">
            <v>0</v>
          </cell>
          <cell r="H24">
            <v>0</v>
          </cell>
          <cell r="I24">
            <v>30682</v>
          </cell>
          <cell r="J24">
            <v>9206</v>
          </cell>
          <cell r="K24">
            <v>0</v>
          </cell>
          <cell r="L24">
            <v>0</v>
          </cell>
          <cell r="M24">
            <v>9206</v>
          </cell>
          <cell r="N24">
            <v>0</v>
          </cell>
          <cell r="O24">
            <v>3068</v>
          </cell>
          <cell r="P24">
            <v>6138</v>
          </cell>
        </row>
        <row r="25">
          <cell r="A25">
            <v>25</v>
          </cell>
          <cell r="B25" t="str">
            <v>*</v>
          </cell>
          <cell r="C25">
            <v>0.2</v>
          </cell>
          <cell r="D25">
            <v>0.1</v>
          </cell>
          <cell r="E25" t="str">
            <v>1993</v>
          </cell>
          <cell r="F25">
            <v>76004</v>
          </cell>
          <cell r="G25">
            <v>0</v>
          </cell>
          <cell r="H25">
            <v>0</v>
          </cell>
          <cell r="I25">
            <v>76004</v>
          </cell>
          <cell r="J25">
            <v>30403</v>
          </cell>
          <cell r="K25">
            <v>0</v>
          </cell>
          <cell r="L25">
            <v>0</v>
          </cell>
          <cell r="M25">
            <v>30403</v>
          </cell>
          <cell r="N25">
            <v>0</v>
          </cell>
          <cell r="O25">
            <v>7600</v>
          </cell>
          <cell r="P25">
            <v>22803</v>
          </cell>
        </row>
        <row r="26">
          <cell r="A26">
            <v>26</v>
          </cell>
          <cell r="B26" t="str">
            <v>*</v>
          </cell>
          <cell r="C26">
            <v>0.2</v>
          </cell>
          <cell r="D26">
            <v>0.1</v>
          </cell>
          <cell r="E26" t="str">
            <v>1994</v>
          </cell>
          <cell r="F26">
            <v>808367</v>
          </cell>
          <cell r="G26">
            <v>0</v>
          </cell>
          <cell r="H26">
            <v>0</v>
          </cell>
          <cell r="I26">
            <v>808367</v>
          </cell>
          <cell r="J26">
            <v>404183</v>
          </cell>
          <cell r="K26">
            <v>0</v>
          </cell>
          <cell r="L26">
            <v>0</v>
          </cell>
          <cell r="M26">
            <v>404183</v>
          </cell>
          <cell r="N26">
            <v>0</v>
          </cell>
          <cell r="O26">
            <v>80837</v>
          </cell>
          <cell r="P26">
            <v>323346</v>
          </cell>
        </row>
        <row r="27">
          <cell r="A27">
            <v>27</v>
          </cell>
          <cell r="B27" t="str">
            <v>*</v>
          </cell>
          <cell r="C27">
            <v>0.2</v>
          </cell>
          <cell r="D27">
            <v>0.12</v>
          </cell>
          <cell r="E27" t="str">
            <v>1996</v>
          </cell>
          <cell r="F27">
            <v>13800</v>
          </cell>
          <cell r="G27">
            <v>0</v>
          </cell>
          <cell r="H27">
            <v>0</v>
          </cell>
          <cell r="I27">
            <v>13800</v>
          </cell>
          <cell r="J27">
            <v>9384</v>
          </cell>
          <cell r="K27">
            <v>0</v>
          </cell>
          <cell r="L27">
            <v>0</v>
          </cell>
          <cell r="M27">
            <v>9384</v>
          </cell>
          <cell r="N27">
            <v>0</v>
          </cell>
          <cell r="O27">
            <v>1656</v>
          </cell>
          <cell r="P27">
            <v>7728</v>
          </cell>
        </row>
        <row r="28">
          <cell r="A28">
            <v>28</v>
          </cell>
          <cell r="B28" t="str">
            <v xml:space="preserve">Plant and Machinery under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A29">
            <v>29</v>
          </cell>
          <cell r="B29" t="str">
            <v>hire purchase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>
            <v>30</v>
          </cell>
          <cell r="B30" t="str">
            <v>*</v>
          </cell>
          <cell r="C30">
            <v>0.2</v>
          </cell>
          <cell r="D30">
            <v>0.1</v>
          </cell>
          <cell r="E30" t="str">
            <v>1992</v>
          </cell>
          <cell r="F30">
            <v>216760</v>
          </cell>
          <cell r="G30">
            <v>0</v>
          </cell>
          <cell r="H30">
            <v>0</v>
          </cell>
          <cell r="I30">
            <v>216760</v>
          </cell>
          <cell r="J30">
            <v>105742</v>
          </cell>
          <cell r="K30">
            <v>0</v>
          </cell>
          <cell r="L30">
            <v>0</v>
          </cell>
          <cell r="M30">
            <v>105742</v>
          </cell>
          <cell r="N30">
            <v>0</v>
          </cell>
          <cell r="O30">
            <v>21676</v>
          </cell>
          <cell r="P30">
            <v>84066</v>
          </cell>
        </row>
        <row r="31">
          <cell r="A31">
            <v>31</v>
          </cell>
          <cell r="B31" t="str">
            <v>*</v>
          </cell>
          <cell r="C31">
            <v>0.2</v>
          </cell>
          <cell r="D31">
            <v>0.12</v>
          </cell>
          <cell r="E31" t="str">
            <v>1997</v>
          </cell>
          <cell r="F31">
            <v>0</v>
          </cell>
          <cell r="G31">
            <v>32215</v>
          </cell>
          <cell r="H31">
            <v>0</v>
          </cell>
          <cell r="I31">
            <v>32215</v>
          </cell>
          <cell r="J31">
            <v>0</v>
          </cell>
          <cell r="K31">
            <v>32215</v>
          </cell>
          <cell r="L31">
            <v>0</v>
          </cell>
          <cell r="M31">
            <v>32215</v>
          </cell>
          <cell r="N31">
            <v>6443</v>
          </cell>
          <cell r="O31">
            <v>3866</v>
          </cell>
          <cell r="P31">
            <v>21906</v>
          </cell>
        </row>
        <row r="32">
          <cell r="A32">
            <v>32</v>
          </cell>
          <cell r="B32" t="str">
            <v>Furniture and Fittings</v>
          </cell>
          <cell r="C32">
            <v>0.2</v>
          </cell>
          <cell r="D32">
            <v>0.08</v>
          </cell>
          <cell r="E32" t="str">
            <v>1991</v>
          </cell>
          <cell r="F32">
            <v>19854</v>
          </cell>
          <cell r="G32">
            <v>0</v>
          </cell>
          <cell r="H32">
            <v>0</v>
          </cell>
          <cell r="I32">
            <v>19854</v>
          </cell>
          <cell r="J32">
            <v>6355</v>
          </cell>
          <cell r="K32">
            <v>0</v>
          </cell>
          <cell r="L32">
            <v>0</v>
          </cell>
          <cell r="M32">
            <v>6355</v>
          </cell>
          <cell r="N32">
            <v>0</v>
          </cell>
          <cell r="O32">
            <v>1588</v>
          </cell>
          <cell r="P32">
            <v>4767</v>
          </cell>
        </row>
        <row r="33">
          <cell r="A33">
            <v>33</v>
          </cell>
          <cell r="B33" t="str">
            <v>*</v>
          </cell>
          <cell r="C33">
            <v>0.2</v>
          </cell>
          <cell r="D33">
            <v>0.1</v>
          </cell>
          <cell r="E33" t="str">
            <v>1991</v>
          </cell>
          <cell r="F33">
            <v>4999</v>
          </cell>
          <cell r="G33">
            <v>0</v>
          </cell>
          <cell r="H33">
            <v>0</v>
          </cell>
          <cell r="I33">
            <v>4999</v>
          </cell>
          <cell r="J33">
            <v>999</v>
          </cell>
          <cell r="K33">
            <v>0</v>
          </cell>
          <cell r="L33">
            <v>0</v>
          </cell>
          <cell r="M33">
            <v>999</v>
          </cell>
          <cell r="N33">
            <v>0</v>
          </cell>
          <cell r="O33">
            <v>500</v>
          </cell>
          <cell r="P33">
            <v>499</v>
          </cell>
        </row>
        <row r="34">
          <cell r="A34">
            <v>34</v>
          </cell>
          <cell r="B34" t="str">
            <v>*</v>
          </cell>
          <cell r="C34">
            <v>0.2</v>
          </cell>
          <cell r="D34">
            <v>0.14000000000000001</v>
          </cell>
          <cell r="E34" t="str">
            <v>1991</v>
          </cell>
          <cell r="F34">
            <v>645</v>
          </cell>
          <cell r="G34">
            <v>0</v>
          </cell>
          <cell r="H34">
            <v>0</v>
          </cell>
          <cell r="I34">
            <v>645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A35">
            <v>35</v>
          </cell>
          <cell r="B35" t="str">
            <v>*</v>
          </cell>
          <cell r="C35">
            <v>0.2</v>
          </cell>
          <cell r="D35">
            <v>0.08</v>
          </cell>
          <cell r="E35" t="str">
            <v>1992</v>
          </cell>
          <cell r="F35">
            <v>8994</v>
          </cell>
          <cell r="G35">
            <v>0</v>
          </cell>
          <cell r="H35">
            <v>0</v>
          </cell>
          <cell r="I35">
            <v>8994</v>
          </cell>
          <cell r="J35">
            <v>3595</v>
          </cell>
          <cell r="K35">
            <v>0</v>
          </cell>
          <cell r="L35">
            <v>0</v>
          </cell>
          <cell r="M35">
            <v>3595</v>
          </cell>
          <cell r="N35">
            <v>0</v>
          </cell>
          <cell r="O35">
            <v>720</v>
          </cell>
          <cell r="P35">
            <v>2875</v>
          </cell>
        </row>
        <row r="36">
          <cell r="A36">
            <v>36</v>
          </cell>
          <cell r="B36" t="str">
            <v>*</v>
          </cell>
          <cell r="C36">
            <v>0.2</v>
          </cell>
          <cell r="D36">
            <v>0.14000000000000001</v>
          </cell>
          <cell r="E36" t="str">
            <v>1992</v>
          </cell>
          <cell r="F36">
            <v>3000</v>
          </cell>
          <cell r="G36">
            <v>0</v>
          </cell>
          <cell r="H36">
            <v>0</v>
          </cell>
          <cell r="I36">
            <v>3000</v>
          </cell>
          <cell r="J36">
            <v>300</v>
          </cell>
          <cell r="K36">
            <v>0</v>
          </cell>
          <cell r="L36">
            <v>0</v>
          </cell>
          <cell r="M36">
            <v>300</v>
          </cell>
          <cell r="N36">
            <v>0</v>
          </cell>
          <cell r="O36">
            <v>300</v>
          </cell>
          <cell r="P36">
            <v>0</v>
          </cell>
        </row>
        <row r="37">
          <cell r="A37">
            <v>37</v>
          </cell>
          <cell r="B37" t="str">
            <v>*</v>
          </cell>
          <cell r="C37">
            <v>0.2</v>
          </cell>
          <cell r="D37">
            <v>0.08</v>
          </cell>
          <cell r="E37" t="str">
            <v>1993</v>
          </cell>
          <cell r="F37">
            <v>6641</v>
          </cell>
          <cell r="G37">
            <v>0</v>
          </cell>
          <cell r="H37">
            <v>0</v>
          </cell>
          <cell r="I37">
            <v>6641</v>
          </cell>
          <cell r="J37">
            <v>3189</v>
          </cell>
          <cell r="K37">
            <v>0</v>
          </cell>
          <cell r="L37">
            <v>0</v>
          </cell>
          <cell r="M37">
            <v>3189</v>
          </cell>
          <cell r="N37">
            <v>0</v>
          </cell>
          <cell r="O37">
            <v>531</v>
          </cell>
          <cell r="P37">
            <v>2658</v>
          </cell>
        </row>
        <row r="38">
          <cell r="A38">
            <v>38</v>
          </cell>
          <cell r="B38" t="str">
            <v>*</v>
          </cell>
          <cell r="C38">
            <v>0.2</v>
          </cell>
          <cell r="D38">
            <v>0.12</v>
          </cell>
          <cell r="E38" t="str">
            <v>1993</v>
          </cell>
          <cell r="F38">
            <v>5730</v>
          </cell>
          <cell r="G38">
            <v>0</v>
          </cell>
          <cell r="H38">
            <v>0</v>
          </cell>
          <cell r="I38">
            <v>5730</v>
          </cell>
          <cell r="J38">
            <v>1832</v>
          </cell>
          <cell r="K38">
            <v>0</v>
          </cell>
          <cell r="L38">
            <v>0</v>
          </cell>
          <cell r="M38">
            <v>1832</v>
          </cell>
          <cell r="N38">
            <v>0</v>
          </cell>
          <cell r="O38">
            <v>688</v>
          </cell>
          <cell r="P38">
            <v>1144</v>
          </cell>
        </row>
        <row r="39">
          <cell r="A39">
            <v>39</v>
          </cell>
          <cell r="B39" t="str">
            <v>*</v>
          </cell>
          <cell r="C39">
            <v>0.2</v>
          </cell>
          <cell r="D39">
            <v>0.14000000000000001</v>
          </cell>
          <cell r="E39" t="str">
            <v>1993</v>
          </cell>
          <cell r="F39">
            <v>3614</v>
          </cell>
          <cell r="G39">
            <v>0</v>
          </cell>
          <cell r="H39">
            <v>0</v>
          </cell>
          <cell r="I39">
            <v>3614</v>
          </cell>
          <cell r="J39">
            <v>867</v>
          </cell>
          <cell r="K39">
            <v>0</v>
          </cell>
          <cell r="L39">
            <v>0</v>
          </cell>
          <cell r="M39">
            <v>867</v>
          </cell>
          <cell r="N39">
            <v>0</v>
          </cell>
          <cell r="O39">
            <v>506</v>
          </cell>
          <cell r="P39">
            <v>361</v>
          </cell>
        </row>
        <row r="40">
          <cell r="A40">
            <v>40</v>
          </cell>
          <cell r="B40" t="str">
            <v>*</v>
          </cell>
          <cell r="C40">
            <v>0.2</v>
          </cell>
          <cell r="D40">
            <v>0.08</v>
          </cell>
          <cell r="E40" t="str">
            <v>1994</v>
          </cell>
          <cell r="F40">
            <v>3639</v>
          </cell>
          <cell r="G40">
            <v>0</v>
          </cell>
          <cell r="H40">
            <v>0</v>
          </cell>
          <cell r="I40">
            <v>3639</v>
          </cell>
          <cell r="J40">
            <v>2038</v>
          </cell>
          <cell r="K40">
            <v>0</v>
          </cell>
          <cell r="L40">
            <v>0</v>
          </cell>
          <cell r="M40">
            <v>2038</v>
          </cell>
          <cell r="N40">
            <v>0</v>
          </cell>
          <cell r="O40">
            <v>291</v>
          </cell>
          <cell r="P40">
            <v>1747</v>
          </cell>
        </row>
        <row r="41">
          <cell r="A41">
            <v>41</v>
          </cell>
          <cell r="B41" t="str">
            <v>*</v>
          </cell>
          <cell r="C41">
            <v>0.2</v>
          </cell>
          <cell r="D41">
            <v>0.08</v>
          </cell>
          <cell r="E41" t="str">
            <v>1995</v>
          </cell>
          <cell r="F41">
            <v>1490</v>
          </cell>
          <cell r="G41">
            <v>0</v>
          </cell>
          <cell r="H41">
            <v>0</v>
          </cell>
          <cell r="I41">
            <v>1490</v>
          </cell>
          <cell r="J41">
            <v>954</v>
          </cell>
          <cell r="K41">
            <v>0</v>
          </cell>
          <cell r="L41">
            <v>0</v>
          </cell>
          <cell r="M41">
            <v>954</v>
          </cell>
          <cell r="N41">
            <v>0</v>
          </cell>
          <cell r="O41">
            <v>119</v>
          </cell>
          <cell r="P41">
            <v>835</v>
          </cell>
        </row>
        <row r="42">
          <cell r="A42">
            <v>42</v>
          </cell>
          <cell r="B42" t="str">
            <v>*</v>
          </cell>
          <cell r="C42">
            <v>0.2</v>
          </cell>
          <cell r="D42">
            <v>0.08</v>
          </cell>
          <cell r="E42" t="str">
            <v>1996</v>
          </cell>
          <cell r="F42">
            <v>90</v>
          </cell>
          <cell r="G42">
            <v>0</v>
          </cell>
          <cell r="H42">
            <v>0</v>
          </cell>
          <cell r="I42">
            <v>90</v>
          </cell>
          <cell r="J42">
            <v>65</v>
          </cell>
          <cell r="K42">
            <v>0</v>
          </cell>
          <cell r="L42">
            <v>0</v>
          </cell>
          <cell r="M42">
            <v>65</v>
          </cell>
          <cell r="N42">
            <v>0</v>
          </cell>
          <cell r="O42">
            <v>7</v>
          </cell>
          <cell r="P42">
            <v>58</v>
          </cell>
        </row>
        <row r="43">
          <cell r="A43">
            <v>43</v>
          </cell>
          <cell r="B43" t="str">
            <v>*</v>
          </cell>
          <cell r="C43">
            <v>0.2</v>
          </cell>
          <cell r="D43">
            <v>0.08</v>
          </cell>
          <cell r="E43" t="str">
            <v>1997</v>
          </cell>
          <cell r="F43">
            <v>0</v>
          </cell>
          <cell r="G43">
            <v>3216</v>
          </cell>
          <cell r="H43">
            <v>0</v>
          </cell>
          <cell r="I43">
            <v>3216</v>
          </cell>
          <cell r="J43">
            <v>0</v>
          </cell>
          <cell r="K43">
            <v>3216</v>
          </cell>
          <cell r="L43">
            <v>0</v>
          </cell>
          <cell r="M43">
            <v>3216</v>
          </cell>
          <cell r="N43">
            <v>643</v>
          </cell>
          <cell r="O43">
            <v>257</v>
          </cell>
          <cell r="P43">
            <v>2316</v>
          </cell>
        </row>
        <row r="44">
          <cell r="A44">
            <v>44</v>
          </cell>
          <cell r="B44" t="str">
            <v>Tools and Equipment</v>
          </cell>
          <cell r="C44">
            <v>0.2</v>
          </cell>
          <cell r="D44">
            <v>0.08</v>
          </cell>
          <cell r="E44" t="str">
            <v>1991</v>
          </cell>
          <cell r="F44">
            <v>4498</v>
          </cell>
          <cell r="G44">
            <v>0</v>
          </cell>
          <cell r="H44">
            <v>0</v>
          </cell>
          <cell r="I44">
            <v>4498</v>
          </cell>
          <cell r="J44">
            <v>1438</v>
          </cell>
          <cell r="K44">
            <v>0</v>
          </cell>
          <cell r="L44">
            <v>0</v>
          </cell>
          <cell r="M44">
            <v>1438</v>
          </cell>
          <cell r="N44">
            <v>0</v>
          </cell>
          <cell r="O44">
            <v>360</v>
          </cell>
          <cell r="P44">
            <v>1078</v>
          </cell>
        </row>
        <row r="45">
          <cell r="A45">
            <v>45</v>
          </cell>
          <cell r="B45" t="str">
            <v>*</v>
          </cell>
          <cell r="C45">
            <v>0.2</v>
          </cell>
          <cell r="D45">
            <v>0.1</v>
          </cell>
          <cell r="E45" t="str">
            <v>1991</v>
          </cell>
          <cell r="F45">
            <v>360</v>
          </cell>
          <cell r="G45">
            <v>0</v>
          </cell>
          <cell r="H45">
            <v>0</v>
          </cell>
          <cell r="I45">
            <v>360</v>
          </cell>
          <cell r="J45">
            <v>72</v>
          </cell>
          <cell r="K45">
            <v>0</v>
          </cell>
          <cell r="L45">
            <v>0</v>
          </cell>
          <cell r="M45">
            <v>72</v>
          </cell>
          <cell r="N45">
            <v>0</v>
          </cell>
          <cell r="O45">
            <v>36</v>
          </cell>
          <cell r="P45">
            <v>36</v>
          </cell>
        </row>
        <row r="46">
          <cell r="A46">
            <v>46</v>
          </cell>
          <cell r="B46" t="str">
            <v>*</v>
          </cell>
          <cell r="C46">
            <v>0.2</v>
          </cell>
          <cell r="D46">
            <v>0.12</v>
          </cell>
          <cell r="E46" t="str">
            <v>1991</v>
          </cell>
          <cell r="F46">
            <v>14550</v>
          </cell>
          <cell r="G46">
            <v>0</v>
          </cell>
          <cell r="H46">
            <v>0</v>
          </cell>
          <cell r="I46">
            <v>14550</v>
          </cell>
          <cell r="J46">
            <v>1164</v>
          </cell>
          <cell r="K46">
            <v>0</v>
          </cell>
          <cell r="L46">
            <v>0</v>
          </cell>
          <cell r="M46">
            <v>1164</v>
          </cell>
          <cell r="N46">
            <v>0</v>
          </cell>
          <cell r="O46">
            <v>1164</v>
          </cell>
          <cell r="P46">
            <v>0</v>
          </cell>
        </row>
        <row r="47">
          <cell r="A47">
            <v>47</v>
          </cell>
          <cell r="B47" t="str">
            <v>*</v>
          </cell>
          <cell r="C47">
            <v>0.2</v>
          </cell>
          <cell r="D47">
            <v>0.14000000000000001</v>
          </cell>
          <cell r="E47" t="str">
            <v>1991</v>
          </cell>
          <cell r="F47">
            <v>4486</v>
          </cell>
          <cell r="G47">
            <v>0</v>
          </cell>
          <cell r="H47">
            <v>0</v>
          </cell>
          <cell r="I47">
            <v>4486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>
            <v>48</v>
          </cell>
          <cell r="B48" t="str">
            <v>*</v>
          </cell>
          <cell r="C48">
            <v>0.2</v>
          </cell>
          <cell r="D48">
            <v>0.16</v>
          </cell>
          <cell r="E48" t="str">
            <v>1991</v>
          </cell>
          <cell r="F48">
            <v>7250</v>
          </cell>
          <cell r="G48">
            <v>0</v>
          </cell>
          <cell r="H48">
            <v>0</v>
          </cell>
          <cell r="I48">
            <v>7250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A49">
            <v>49</v>
          </cell>
          <cell r="B49" t="str">
            <v>*</v>
          </cell>
          <cell r="C49">
            <v>0.2</v>
          </cell>
          <cell r="D49">
            <v>0.08</v>
          </cell>
          <cell r="E49" t="str">
            <v>1992</v>
          </cell>
          <cell r="F49">
            <v>1914</v>
          </cell>
          <cell r="G49">
            <v>0</v>
          </cell>
          <cell r="H49">
            <v>0</v>
          </cell>
          <cell r="I49">
            <v>1914</v>
          </cell>
          <cell r="J49">
            <v>766</v>
          </cell>
          <cell r="K49">
            <v>0</v>
          </cell>
          <cell r="L49">
            <v>0</v>
          </cell>
          <cell r="M49">
            <v>766</v>
          </cell>
          <cell r="N49">
            <v>0</v>
          </cell>
          <cell r="O49">
            <v>153</v>
          </cell>
          <cell r="P49">
            <v>613</v>
          </cell>
        </row>
        <row r="50">
          <cell r="A50">
            <v>50</v>
          </cell>
          <cell r="B50" t="str">
            <v>*</v>
          </cell>
          <cell r="C50">
            <v>0.2</v>
          </cell>
          <cell r="D50">
            <v>0.1</v>
          </cell>
          <cell r="E50" t="str">
            <v>1992</v>
          </cell>
          <cell r="F50">
            <v>16780</v>
          </cell>
          <cell r="G50">
            <v>0</v>
          </cell>
          <cell r="H50">
            <v>0</v>
          </cell>
          <cell r="I50">
            <v>16780</v>
          </cell>
          <cell r="J50">
            <v>5034</v>
          </cell>
          <cell r="K50">
            <v>0</v>
          </cell>
          <cell r="L50">
            <v>0</v>
          </cell>
          <cell r="M50">
            <v>5034</v>
          </cell>
          <cell r="N50">
            <v>0</v>
          </cell>
          <cell r="O50">
            <v>1678</v>
          </cell>
          <cell r="P50">
            <v>3356</v>
          </cell>
        </row>
        <row r="51">
          <cell r="A51">
            <v>51</v>
          </cell>
          <cell r="B51" t="str">
            <v>*</v>
          </cell>
          <cell r="C51">
            <v>0.2</v>
          </cell>
          <cell r="D51">
            <v>0.12</v>
          </cell>
          <cell r="E51" t="str">
            <v>1992</v>
          </cell>
          <cell r="F51">
            <v>2037</v>
          </cell>
          <cell r="G51">
            <v>0</v>
          </cell>
          <cell r="H51">
            <v>0</v>
          </cell>
          <cell r="I51">
            <v>2037</v>
          </cell>
          <cell r="J51">
            <v>410</v>
          </cell>
          <cell r="K51">
            <v>0</v>
          </cell>
          <cell r="L51">
            <v>0</v>
          </cell>
          <cell r="M51">
            <v>410</v>
          </cell>
          <cell r="N51">
            <v>0</v>
          </cell>
          <cell r="O51">
            <v>244</v>
          </cell>
          <cell r="P51">
            <v>166</v>
          </cell>
        </row>
        <row r="52">
          <cell r="A52">
            <v>52</v>
          </cell>
          <cell r="B52" t="str">
            <v>*</v>
          </cell>
          <cell r="C52">
            <v>0.2</v>
          </cell>
          <cell r="D52">
            <v>0.14000000000000001</v>
          </cell>
          <cell r="E52" t="str">
            <v>1992</v>
          </cell>
          <cell r="F52">
            <v>7795</v>
          </cell>
          <cell r="G52">
            <v>0</v>
          </cell>
          <cell r="H52">
            <v>0</v>
          </cell>
          <cell r="I52">
            <v>7795</v>
          </cell>
          <cell r="J52">
            <v>781</v>
          </cell>
          <cell r="K52">
            <v>0</v>
          </cell>
          <cell r="L52">
            <v>0</v>
          </cell>
          <cell r="M52">
            <v>781</v>
          </cell>
          <cell r="N52">
            <v>0</v>
          </cell>
          <cell r="O52">
            <v>781</v>
          </cell>
          <cell r="P52">
            <v>0</v>
          </cell>
        </row>
        <row r="53">
          <cell r="A53">
            <v>53</v>
          </cell>
          <cell r="B53" t="str">
            <v>*</v>
          </cell>
          <cell r="C53">
            <v>0.2</v>
          </cell>
          <cell r="D53">
            <v>0.16</v>
          </cell>
          <cell r="E53" t="str">
            <v>1992</v>
          </cell>
          <cell r="F53">
            <v>900</v>
          </cell>
          <cell r="G53">
            <v>0</v>
          </cell>
          <cell r="H53">
            <v>0</v>
          </cell>
          <cell r="I53">
            <v>900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A54">
            <v>54</v>
          </cell>
          <cell r="B54" t="str">
            <v>*</v>
          </cell>
          <cell r="C54">
            <v>0.2</v>
          </cell>
          <cell r="D54">
            <v>0.08</v>
          </cell>
          <cell r="E54" t="str">
            <v>1993</v>
          </cell>
          <cell r="F54">
            <v>680</v>
          </cell>
          <cell r="G54">
            <v>0</v>
          </cell>
          <cell r="H54">
            <v>0</v>
          </cell>
          <cell r="I54">
            <v>680</v>
          </cell>
          <cell r="J54">
            <v>328</v>
          </cell>
          <cell r="K54">
            <v>0</v>
          </cell>
          <cell r="L54">
            <v>0</v>
          </cell>
          <cell r="M54">
            <v>328</v>
          </cell>
          <cell r="N54">
            <v>0</v>
          </cell>
          <cell r="O54">
            <v>54</v>
          </cell>
          <cell r="P54">
            <v>274</v>
          </cell>
        </row>
        <row r="55">
          <cell r="A55">
            <v>55</v>
          </cell>
          <cell r="B55" t="str">
            <v>*</v>
          </cell>
          <cell r="C55">
            <v>0.2</v>
          </cell>
          <cell r="D55">
            <v>0.1</v>
          </cell>
          <cell r="E55" t="str">
            <v>1993</v>
          </cell>
          <cell r="F55">
            <v>13440</v>
          </cell>
          <cell r="G55">
            <v>0</v>
          </cell>
          <cell r="H55">
            <v>0</v>
          </cell>
          <cell r="I55">
            <v>13440</v>
          </cell>
          <cell r="J55">
            <v>5376</v>
          </cell>
          <cell r="K55">
            <v>0</v>
          </cell>
          <cell r="L55">
            <v>0</v>
          </cell>
          <cell r="M55">
            <v>5376</v>
          </cell>
          <cell r="N55">
            <v>0</v>
          </cell>
          <cell r="O55">
            <v>1344</v>
          </cell>
          <cell r="P55">
            <v>4032</v>
          </cell>
        </row>
        <row r="56">
          <cell r="A56">
            <v>56</v>
          </cell>
          <cell r="B56" t="str">
            <v>*</v>
          </cell>
          <cell r="C56">
            <v>0.2</v>
          </cell>
          <cell r="D56">
            <v>0.12</v>
          </cell>
          <cell r="E56" t="str">
            <v>1993</v>
          </cell>
          <cell r="F56">
            <v>3592</v>
          </cell>
          <cell r="G56">
            <v>0</v>
          </cell>
          <cell r="H56">
            <v>0</v>
          </cell>
          <cell r="I56">
            <v>3592</v>
          </cell>
          <cell r="J56">
            <v>1150</v>
          </cell>
          <cell r="K56">
            <v>0</v>
          </cell>
          <cell r="L56">
            <v>0</v>
          </cell>
          <cell r="M56">
            <v>1150</v>
          </cell>
          <cell r="N56">
            <v>0</v>
          </cell>
          <cell r="O56">
            <v>431</v>
          </cell>
          <cell r="P56">
            <v>719</v>
          </cell>
        </row>
        <row r="57">
          <cell r="A57">
            <v>57</v>
          </cell>
          <cell r="B57" t="str">
            <v>*</v>
          </cell>
          <cell r="C57">
            <v>0.2</v>
          </cell>
          <cell r="D57">
            <v>0.14000000000000001</v>
          </cell>
          <cell r="E57" t="str">
            <v>1993</v>
          </cell>
          <cell r="F57">
            <v>4215</v>
          </cell>
          <cell r="G57">
            <v>0</v>
          </cell>
          <cell r="H57">
            <v>0</v>
          </cell>
          <cell r="I57">
            <v>4215</v>
          </cell>
          <cell r="J57">
            <v>1012</v>
          </cell>
          <cell r="K57">
            <v>0</v>
          </cell>
          <cell r="L57">
            <v>0</v>
          </cell>
          <cell r="M57">
            <v>1012</v>
          </cell>
          <cell r="N57">
            <v>0</v>
          </cell>
          <cell r="O57">
            <v>590</v>
          </cell>
          <cell r="P57">
            <v>422</v>
          </cell>
        </row>
        <row r="58">
          <cell r="A58">
            <v>58</v>
          </cell>
          <cell r="B58" t="str">
            <v>*</v>
          </cell>
          <cell r="C58">
            <v>0.2</v>
          </cell>
          <cell r="D58">
            <v>0.16</v>
          </cell>
          <cell r="E58" t="str">
            <v>1993</v>
          </cell>
          <cell r="F58">
            <v>33302</v>
          </cell>
          <cell r="G58">
            <v>0</v>
          </cell>
          <cell r="H58">
            <v>0</v>
          </cell>
          <cell r="I58">
            <v>33302</v>
          </cell>
          <cell r="J58">
            <v>5330</v>
          </cell>
          <cell r="K58">
            <v>0</v>
          </cell>
          <cell r="L58">
            <v>0</v>
          </cell>
          <cell r="M58">
            <v>5330</v>
          </cell>
          <cell r="N58">
            <v>0</v>
          </cell>
          <cell r="O58">
            <v>5328</v>
          </cell>
          <cell r="P58">
            <v>2</v>
          </cell>
        </row>
        <row r="59">
          <cell r="A59">
            <v>59</v>
          </cell>
          <cell r="B59" t="str">
            <v>*</v>
          </cell>
          <cell r="C59">
            <v>0.2</v>
          </cell>
          <cell r="D59">
            <v>0.08</v>
          </cell>
          <cell r="E59" t="str">
            <v>1994</v>
          </cell>
          <cell r="F59">
            <v>2560</v>
          </cell>
          <cell r="G59">
            <v>0</v>
          </cell>
          <cell r="H59">
            <v>0</v>
          </cell>
          <cell r="I59">
            <v>2560</v>
          </cell>
          <cell r="J59">
            <v>1433</v>
          </cell>
          <cell r="K59">
            <v>0</v>
          </cell>
          <cell r="L59">
            <v>0</v>
          </cell>
          <cell r="M59">
            <v>1433</v>
          </cell>
          <cell r="N59">
            <v>0</v>
          </cell>
          <cell r="O59">
            <v>205</v>
          </cell>
          <cell r="P59">
            <v>1228</v>
          </cell>
        </row>
        <row r="60">
          <cell r="A60">
            <v>60</v>
          </cell>
          <cell r="B60" t="str">
            <v>*</v>
          </cell>
          <cell r="C60">
            <v>0.2</v>
          </cell>
          <cell r="D60">
            <v>0.1</v>
          </cell>
          <cell r="E60" t="str">
            <v>1994</v>
          </cell>
          <cell r="F60">
            <v>6655</v>
          </cell>
          <cell r="G60">
            <v>0</v>
          </cell>
          <cell r="H60">
            <v>0</v>
          </cell>
          <cell r="I60">
            <v>6655</v>
          </cell>
          <cell r="J60">
            <v>3326</v>
          </cell>
          <cell r="K60">
            <v>0</v>
          </cell>
          <cell r="L60">
            <v>0</v>
          </cell>
          <cell r="M60">
            <v>3326</v>
          </cell>
          <cell r="N60">
            <v>0</v>
          </cell>
          <cell r="O60">
            <v>666</v>
          </cell>
          <cell r="P60">
            <v>2660</v>
          </cell>
        </row>
        <row r="61">
          <cell r="A61">
            <v>61</v>
          </cell>
          <cell r="B61" t="str">
            <v>*</v>
          </cell>
          <cell r="C61">
            <v>0.2</v>
          </cell>
          <cell r="D61">
            <v>0.12</v>
          </cell>
          <cell r="E61" t="str">
            <v>1994</v>
          </cell>
          <cell r="F61">
            <v>850</v>
          </cell>
          <cell r="G61">
            <v>0</v>
          </cell>
          <cell r="H61">
            <v>0</v>
          </cell>
          <cell r="I61">
            <v>850</v>
          </cell>
          <cell r="J61">
            <v>374</v>
          </cell>
          <cell r="K61">
            <v>0</v>
          </cell>
          <cell r="L61">
            <v>0</v>
          </cell>
          <cell r="M61">
            <v>374</v>
          </cell>
          <cell r="N61">
            <v>0</v>
          </cell>
          <cell r="O61">
            <v>102</v>
          </cell>
          <cell r="P61">
            <v>272</v>
          </cell>
        </row>
        <row r="62">
          <cell r="A62">
            <v>62</v>
          </cell>
          <cell r="B62" t="str">
            <v>*</v>
          </cell>
          <cell r="C62">
            <v>0.2</v>
          </cell>
          <cell r="D62">
            <v>0.14000000000000001</v>
          </cell>
          <cell r="E62" t="str">
            <v>1994</v>
          </cell>
          <cell r="F62">
            <v>250</v>
          </cell>
          <cell r="G62">
            <v>0</v>
          </cell>
          <cell r="H62">
            <v>0</v>
          </cell>
          <cell r="I62">
            <v>250</v>
          </cell>
          <cell r="J62">
            <v>95</v>
          </cell>
          <cell r="K62">
            <v>0</v>
          </cell>
          <cell r="L62">
            <v>0</v>
          </cell>
          <cell r="M62">
            <v>95</v>
          </cell>
          <cell r="N62">
            <v>0</v>
          </cell>
          <cell r="O62">
            <v>35</v>
          </cell>
          <cell r="P62">
            <v>60</v>
          </cell>
        </row>
        <row r="63">
          <cell r="A63">
            <v>63</v>
          </cell>
          <cell r="B63" t="str">
            <v>*</v>
          </cell>
          <cell r="C63">
            <v>0.2</v>
          </cell>
          <cell r="D63">
            <v>0.1</v>
          </cell>
          <cell r="E63" t="str">
            <v>1995</v>
          </cell>
          <cell r="F63">
            <v>6630</v>
          </cell>
          <cell r="G63">
            <v>0</v>
          </cell>
          <cell r="H63">
            <v>0</v>
          </cell>
          <cell r="I63">
            <v>6630</v>
          </cell>
          <cell r="J63">
            <v>3978</v>
          </cell>
          <cell r="K63">
            <v>0</v>
          </cell>
          <cell r="L63">
            <v>0</v>
          </cell>
          <cell r="M63">
            <v>3978</v>
          </cell>
          <cell r="N63">
            <v>0</v>
          </cell>
          <cell r="O63">
            <v>663</v>
          </cell>
          <cell r="P63">
            <v>3315</v>
          </cell>
        </row>
        <row r="64">
          <cell r="A64">
            <v>64</v>
          </cell>
          <cell r="B64" t="str">
            <v>*</v>
          </cell>
          <cell r="C64">
            <v>0.2</v>
          </cell>
          <cell r="D64">
            <v>0.12</v>
          </cell>
          <cell r="E64" t="str">
            <v>1995</v>
          </cell>
          <cell r="F64">
            <v>5400</v>
          </cell>
          <cell r="G64">
            <v>0</v>
          </cell>
          <cell r="H64">
            <v>0</v>
          </cell>
          <cell r="I64">
            <v>5400</v>
          </cell>
          <cell r="J64">
            <v>3024</v>
          </cell>
          <cell r="K64">
            <v>0</v>
          </cell>
          <cell r="L64">
            <v>0</v>
          </cell>
          <cell r="M64">
            <v>3024</v>
          </cell>
          <cell r="N64">
            <v>0</v>
          </cell>
          <cell r="O64">
            <v>648</v>
          </cell>
          <cell r="P64">
            <v>2376</v>
          </cell>
        </row>
        <row r="65">
          <cell r="A65">
            <v>65</v>
          </cell>
          <cell r="B65" t="str">
            <v>*</v>
          </cell>
          <cell r="C65">
            <v>0.2</v>
          </cell>
          <cell r="D65">
            <v>0.4</v>
          </cell>
          <cell r="E65" t="str">
            <v>1995</v>
          </cell>
          <cell r="F65">
            <v>26350</v>
          </cell>
          <cell r="G65">
            <v>0</v>
          </cell>
          <cell r="H65">
            <v>2600</v>
          </cell>
          <cell r="I65">
            <v>23750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A66">
            <v>66</v>
          </cell>
          <cell r="B66" t="str">
            <v>*</v>
          </cell>
          <cell r="C66">
            <v>0.2</v>
          </cell>
          <cell r="D66">
            <v>0.1</v>
          </cell>
          <cell r="E66" t="str">
            <v>1996</v>
          </cell>
          <cell r="F66">
            <v>2995</v>
          </cell>
          <cell r="G66">
            <v>0</v>
          </cell>
          <cell r="H66">
            <v>0</v>
          </cell>
          <cell r="I66">
            <v>2995</v>
          </cell>
          <cell r="J66">
            <v>2096</v>
          </cell>
          <cell r="K66">
            <v>0</v>
          </cell>
          <cell r="L66">
            <v>0</v>
          </cell>
          <cell r="M66">
            <v>2096</v>
          </cell>
          <cell r="N66">
            <v>0</v>
          </cell>
          <cell r="O66">
            <v>300</v>
          </cell>
          <cell r="P66">
            <v>1796</v>
          </cell>
        </row>
        <row r="67">
          <cell r="A67">
            <v>67</v>
          </cell>
          <cell r="B67" t="str">
            <v>*</v>
          </cell>
          <cell r="C67">
            <v>0.2</v>
          </cell>
          <cell r="D67">
            <v>0.12</v>
          </cell>
          <cell r="E67" t="str">
            <v>1996</v>
          </cell>
          <cell r="F67">
            <v>3030</v>
          </cell>
          <cell r="G67">
            <v>0</v>
          </cell>
          <cell r="H67">
            <v>0</v>
          </cell>
          <cell r="I67">
            <v>3030</v>
          </cell>
          <cell r="J67">
            <v>2060</v>
          </cell>
          <cell r="K67">
            <v>0</v>
          </cell>
          <cell r="L67">
            <v>0</v>
          </cell>
          <cell r="M67">
            <v>2060</v>
          </cell>
          <cell r="N67">
            <v>0</v>
          </cell>
          <cell r="O67">
            <v>364</v>
          </cell>
          <cell r="P67">
            <v>1696</v>
          </cell>
        </row>
        <row r="68">
          <cell r="A68">
            <v>68</v>
          </cell>
          <cell r="B68" t="str">
            <v>*</v>
          </cell>
          <cell r="C68">
            <v>0.2</v>
          </cell>
          <cell r="D68">
            <v>0.14000000000000001</v>
          </cell>
          <cell r="E68" t="str">
            <v>1996</v>
          </cell>
          <cell r="F68">
            <v>850</v>
          </cell>
          <cell r="G68">
            <v>0</v>
          </cell>
          <cell r="H68">
            <v>0</v>
          </cell>
          <cell r="I68">
            <v>850</v>
          </cell>
          <cell r="J68">
            <v>561</v>
          </cell>
          <cell r="K68">
            <v>0</v>
          </cell>
          <cell r="L68">
            <v>0</v>
          </cell>
          <cell r="M68">
            <v>561</v>
          </cell>
          <cell r="N68">
            <v>0</v>
          </cell>
          <cell r="O68">
            <v>119</v>
          </cell>
          <cell r="P68">
            <v>442</v>
          </cell>
        </row>
        <row r="69">
          <cell r="A69">
            <v>69</v>
          </cell>
          <cell r="B69" t="str">
            <v>*</v>
          </cell>
          <cell r="C69">
            <v>0.2</v>
          </cell>
          <cell r="D69">
            <v>0.4</v>
          </cell>
          <cell r="E69" t="str">
            <v>1996</v>
          </cell>
          <cell r="F69">
            <v>77110</v>
          </cell>
          <cell r="G69">
            <v>0</v>
          </cell>
          <cell r="H69">
            <v>0</v>
          </cell>
          <cell r="I69">
            <v>77110</v>
          </cell>
          <cell r="J69">
            <v>30844</v>
          </cell>
          <cell r="K69">
            <v>0</v>
          </cell>
          <cell r="L69">
            <v>0</v>
          </cell>
          <cell r="M69">
            <v>30844</v>
          </cell>
          <cell r="N69">
            <v>0</v>
          </cell>
          <cell r="O69">
            <v>30844</v>
          </cell>
          <cell r="P69">
            <v>0</v>
          </cell>
        </row>
        <row r="70">
          <cell r="A70">
            <v>70</v>
          </cell>
          <cell r="B70" t="str">
            <v>*</v>
          </cell>
          <cell r="C70">
            <v>0.2</v>
          </cell>
          <cell r="D70">
            <v>0.1</v>
          </cell>
          <cell r="E70" t="str">
            <v>1997</v>
          </cell>
          <cell r="F70">
            <v>0</v>
          </cell>
          <cell r="G70">
            <v>3009</v>
          </cell>
          <cell r="H70">
            <v>0</v>
          </cell>
          <cell r="I70">
            <v>3009</v>
          </cell>
          <cell r="J70">
            <v>0</v>
          </cell>
          <cell r="K70">
            <v>3009</v>
          </cell>
          <cell r="L70">
            <v>0</v>
          </cell>
          <cell r="M70">
            <v>3009</v>
          </cell>
          <cell r="N70">
            <v>602</v>
          </cell>
          <cell r="O70">
            <v>301</v>
          </cell>
          <cell r="P70">
            <v>2106</v>
          </cell>
        </row>
        <row r="71">
          <cell r="A71">
            <v>71</v>
          </cell>
          <cell r="B71" t="str">
            <v>*</v>
          </cell>
          <cell r="C71">
            <v>0.2</v>
          </cell>
          <cell r="D71">
            <v>0.12</v>
          </cell>
          <cell r="E71" t="str">
            <v>1997</v>
          </cell>
          <cell r="F71">
            <v>0</v>
          </cell>
          <cell r="G71">
            <v>25150</v>
          </cell>
          <cell r="H71">
            <v>0</v>
          </cell>
          <cell r="I71">
            <v>25150</v>
          </cell>
          <cell r="J71">
            <v>0</v>
          </cell>
          <cell r="K71">
            <v>25150</v>
          </cell>
          <cell r="L71">
            <v>0</v>
          </cell>
          <cell r="M71">
            <v>25150</v>
          </cell>
          <cell r="N71">
            <v>5030</v>
          </cell>
          <cell r="O71">
            <v>3018</v>
          </cell>
          <cell r="P71">
            <v>17102</v>
          </cell>
        </row>
        <row r="72">
          <cell r="A72">
            <v>72</v>
          </cell>
          <cell r="B72" t="str">
            <v>*</v>
          </cell>
          <cell r="C72">
            <v>0.2</v>
          </cell>
          <cell r="D72">
            <v>0.4</v>
          </cell>
          <cell r="E72" t="str">
            <v>1997</v>
          </cell>
          <cell r="F72">
            <v>0</v>
          </cell>
          <cell r="G72">
            <v>30018</v>
          </cell>
          <cell r="H72">
            <v>0</v>
          </cell>
          <cell r="I72">
            <v>30018</v>
          </cell>
          <cell r="J72">
            <v>0</v>
          </cell>
          <cell r="K72">
            <v>30018</v>
          </cell>
          <cell r="L72">
            <v>0</v>
          </cell>
          <cell r="M72">
            <v>30018</v>
          </cell>
          <cell r="N72">
            <v>6004</v>
          </cell>
          <cell r="O72">
            <v>12007</v>
          </cell>
          <cell r="P72">
            <v>12007</v>
          </cell>
        </row>
        <row r="73">
          <cell r="A73">
            <v>73</v>
          </cell>
          <cell r="B73" t="str">
            <v>Capital expenditure expensed to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A74">
            <v>74</v>
          </cell>
          <cell r="B74" t="str">
            <v>Profit &amp; Loss Account</v>
          </cell>
          <cell r="C74">
            <v>0.2</v>
          </cell>
          <cell r="D74">
            <v>0.08</v>
          </cell>
          <cell r="E74" t="str">
            <v>1991</v>
          </cell>
          <cell r="F74">
            <v>101</v>
          </cell>
          <cell r="G74">
            <v>0</v>
          </cell>
          <cell r="H74">
            <v>0</v>
          </cell>
          <cell r="I74">
            <v>101</v>
          </cell>
          <cell r="J74">
            <v>33</v>
          </cell>
          <cell r="K74">
            <v>0</v>
          </cell>
          <cell r="L74">
            <v>0</v>
          </cell>
          <cell r="M74">
            <v>33</v>
          </cell>
          <cell r="N74">
            <v>0</v>
          </cell>
          <cell r="O74">
            <v>8</v>
          </cell>
          <cell r="P74">
            <v>25</v>
          </cell>
        </row>
        <row r="75">
          <cell r="A75">
            <v>75</v>
          </cell>
          <cell r="B75" t="str">
            <v>*</v>
          </cell>
          <cell r="C75">
            <v>0.2</v>
          </cell>
          <cell r="D75">
            <v>0.16</v>
          </cell>
          <cell r="E75" t="str">
            <v>1992</v>
          </cell>
          <cell r="F75">
            <v>1800</v>
          </cell>
          <cell r="G75">
            <v>0</v>
          </cell>
          <cell r="H75">
            <v>0</v>
          </cell>
          <cell r="I75">
            <v>1800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A76">
            <v>76</v>
          </cell>
          <cell r="B76" t="str">
            <v>*</v>
          </cell>
          <cell r="C76">
            <v>0.2</v>
          </cell>
          <cell r="D76">
            <v>0.1</v>
          </cell>
          <cell r="E76" t="str">
            <v>1993</v>
          </cell>
          <cell r="F76">
            <v>23422</v>
          </cell>
          <cell r="G76">
            <v>0</v>
          </cell>
          <cell r="H76">
            <v>0</v>
          </cell>
          <cell r="I76">
            <v>23422</v>
          </cell>
          <cell r="J76">
            <v>9370</v>
          </cell>
          <cell r="K76">
            <v>0</v>
          </cell>
          <cell r="L76">
            <v>0</v>
          </cell>
          <cell r="M76">
            <v>9370</v>
          </cell>
          <cell r="N76">
            <v>0</v>
          </cell>
          <cell r="O76">
            <v>2342</v>
          </cell>
          <cell r="P76">
            <v>7028</v>
          </cell>
        </row>
        <row r="77">
          <cell r="A77">
            <v>77</v>
          </cell>
          <cell r="B77" t="str">
            <v>Asset transferred from related co.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A78">
            <v>78</v>
          </cell>
          <cell r="B78" t="str">
            <v>Plant and machinery</v>
          </cell>
          <cell r="C78" t="str">
            <v>0%</v>
          </cell>
          <cell r="D78">
            <v>0.1</v>
          </cell>
          <cell r="E78" t="str">
            <v>1991</v>
          </cell>
          <cell r="F78">
            <v>586856</v>
          </cell>
          <cell r="G78">
            <v>0</v>
          </cell>
          <cell r="H78">
            <v>0</v>
          </cell>
          <cell r="I78">
            <v>586856</v>
          </cell>
          <cell r="J78">
            <v>58683</v>
          </cell>
          <cell r="K78">
            <v>0</v>
          </cell>
          <cell r="L78">
            <v>0</v>
          </cell>
          <cell r="M78">
            <v>58683</v>
          </cell>
          <cell r="N78">
            <v>0</v>
          </cell>
          <cell r="O78">
            <v>58683</v>
          </cell>
          <cell r="P78">
            <v>0</v>
          </cell>
        </row>
        <row r="79">
          <cell r="A79">
            <v>79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B81" t="str">
            <v>TOTAL</v>
          </cell>
          <cell r="F81">
            <v>9100208</v>
          </cell>
          <cell r="G81">
            <v>168838</v>
          </cell>
          <cell r="H81">
            <v>24360</v>
          </cell>
          <cell r="I81">
            <v>9244686</v>
          </cell>
          <cell r="J81">
            <v>4472028</v>
          </cell>
          <cell r="K81">
            <v>168838</v>
          </cell>
          <cell r="L81">
            <v>8043</v>
          </cell>
          <cell r="M81">
            <v>4632823</v>
          </cell>
          <cell r="N81">
            <v>33768</v>
          </cell>
          <cell r="O81">
            <v>658895</v>
          </cell>
          <cell r="P81">
            <v>3940160</v>
          </cell>
        </row>
        <row r="82">
          <cell r="F82" t="str">
            <v>(Note below)</v>
          </cell>
          <cell r="J82" t="str">
            <v>(Note below)</v>
          </cell>
        </row>
        <row r="89">
          <cell r="A89" t="str">
            <v>Note :</v>
          </cell>
        </row>
        <row r="91">
          <cell r="F91" t="str">
            <v xml:space="preserve">Qualifying </v>
          </cell>
          <cell r="G91" t="str">
            <v>Residual</v>
          </cell>
        </row>
        <row r="92">
          <cell r="F92" t="str">
            <v>Expenditure</v>
          </cell>
          <cell r="G92" t="str">
            <v>Expenditure</v>
          </cell>
        </row>
        <row r="93">
          <cell r="F93" t="str">
            <v>RM</v>
          </cell>
          <cell r="G93" t="str">
            <v>RM</v>
          </cell>
        </row>
        <row r="95">
          <cell r="A95" t="str">
            <v>Balance c/f from year of assessment 1997</v>
          </cell>
          <cell r="F95">
            <v>9301067</v>
          </cell>
          <cell r="G95">
            <v>4648784</v>
          </cell>
        </row>
        <row r="97">
          <cell r="A97" t="str">
            <v>Less:- Price adjustment on additions to factory building</v>
          </cell>
        </row>
        <row r="98">
          <cell r="A98" t="str">
            <v xml:space="preserve">           for the year of assessment 1997</v>
          </cell>
          <cell r="F98">
            <v>200859</v>
          </cell>
          <cell r="G98">
            <v>176756</v>
          </cell>
        </row>
        <row r="99">
          <cell r="A99" t="str">
            <v>Balance b/f as above</v>
          </cell>
          <cell r="F99">
            <v>9100208</v>
          </cell>
          <cell r="G99">
            <v>4472028</v>
          </cell>
        </row>
        <row r="102">
          <cell r="A102" t="str">
            <v>Computation of Capital Allowance Overclaimed</v>
          </cell>
        </row>
        <row r="103">
          <cell r="A103" t="str">
            <v>- on factory building overstated - RM200,859</v>
          </cell>
        </row>
        <row r="104">
          <cell r="F104" t="str">
            <v>RM</v>
          </cell>
        </row>
        <row r="106">
          <cell r="A106" t="str">
            <v>Initial allowance</v>
          </cell>
          <cell r="F106">
            <v>20085.900000000001</v>
          </cell>
        </row>
        <row r="107">
          <cell r="A107" t="str">
            <v>Annual allowance</v>
          </cell>
          <cell r="F107">
            <v>4017.1800000000003</v>
          </cell>
        </row>
        <row r="108">
          <cell r="A108" t="str">
            <v>Capital allowance overclaimed in previous year</v>
          </cell>
          <cell r="F108">
            <v>24103.08</v>
          </cell>
          <cell r="G108" t="str">
            <v>Add back</v>
          </cell>
        </row>
        <row r="113">
          <cell r="I113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 Computation"/>
      <sheetName val="Sch A"/>
      <sheetName val="Sch B,C"/>
      <sheetName val="Schedule"/>
      <sheetName val="sch-9"/>
      <sheetName val="sch10"/>
      <sheetName val="Reconciliation"/>
      <sheetName val="BUILDING&amp;PM"/>
      <sheetName val="FURN,FIX&amp;EQUIP"/>
      <sheetName val="MOULDS&amp;DIES"/>
      <sheetName val="MV&amp;EDP"/>
      <sheetName val="qualifying &amp; RA"/>
      <sheetName val="Disposal 1"/>
      <sheetName val="Disposal "/>
      <sheetName val="CA"/>
      <sheetName val="1999"/>
      <sheetName val="1998"/>
      <sheetName val="1997"/>
      <sheetName val="1996"/>
      <sheetName val="1995"/>
      <sheetName val="1994"/>
      <sheetName val="1993"/>
      <sheetName val="1992"/>
      <sheetName val="1991"/>
      <sheetName val="tnmf300"/>
      <sheetName val="index"/>
      <sheetName val="Customize Your Loan Manager"/>
      <sheetName val="Loan Amortization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">
          <cell r="A1" t="str">
            <v>New Asset No.</v>
          </cell>
          <cell r="D1" t="str">
            <v>Old Asset No.</v>
          </cell>
          <cell r="E1" t="str">
            <v>Type</v>
          </cell>
          <cell r="F1" t="str">
            <v>Cost Center</v>
          </cell>
          <cell r="G1" t="str">
            <v>Orig.Life</v>
          </cell>
          <cell r="H1" t="str">
            <v>Bal. Life</v>
          </cell>
          <cell r="I1" t="str">
            <v>Loc.</v>
          </cell>
          <cell r="K1" t="str">
            <v>As at March 2000</v>
          </cell>
          <cell r="N1" t="str">
            <v>As at April 2000</v>
          </cell>
          <cell r="T1" t="str">
            <v>Remarks</v>
          </cell>
        </row>
      </sheetData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zoomScale="73" zoomScaleNormal="73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Q43" sqref="Q43"/>
    </sheetView>
  </sheetViews>
  <sheetFormatPr defaultRowHeight="12.75" x14ac:dyDescent="0.2"/>
  <cols>
    <col min="1" max="2" width="9.140625" style="174"/>
    <col min="3" max="3" width="13.140625" style="174" customWidth="1"/>
    <col min="4" max="4" width="20.42578125" style="174" customWidth="1"/>
    <col min="5" max="5" width="10.28515625" style="174" bestFit="1" customWidth="1"/>
    <col min="6" max="6" width="12.28515625" style="174" customWidth="1"/>
    <col min="7" max="7" width="20.85546875" style="39" customWidth="1"/>
    <col min="8" max="8" width="13" style="174" customWidth="1"/>
    <col min="9" max="9" width="11.85546875" style="174" customWidth="1"/>
    <col min="10" max="10" width="21.42578125" style="342" customWidth="1"/>
    <col min="11" max="11" width="13.42578125" style="174" customWidth="1"/>
    <col min="12" max="12" width="11.85546875" style="174" customWidth="1"/>
    <col min="13" max="13" width="13.42578125" style="174" customWidth="1"/>
    <col min="14" max="14" width="20.42578125" style="39" customWidth="1"/>
    <col min="15" max="16" width="11.5703125" style="174" customWidth="1"/>
    <col min="17" max="17" width="23" style="342" customWidth="1"/>
    <col min="18" max="18" width="10.85546875" style="174" customWidth="1"/>
    <col min="19" max="16384" width="9.140625" style="174"/>
  </cols>
  <sheetData>
    <row r="1" spans="1:17" s="103" customFormat="1" ht="26.25" x14ac:dyDescent="0.45">
      <c r="A1" s="102" t="s">
        <v>423</v>
      </c>
      <c r="G1" s="104"/>
      <c r="J1" s="316"/>
      <c r="N1" s="104"/>
      <c r="Q1" s="316"/>
    </row>
    <row r="2" spans="1:17" s="103" customFormat="1" ht="23.25" x14ac:dyDescent="0.35">
      <c r="A2" s="104" t="s">
        <v>3</v>
      </c>
      <c r="G2" s="104"/>
      <c r="J2" s="316"/>
      <c r="N2" s="104"/>
      <c r="Q2" s="316"/>
    </row>
    <row r="3" spans="1:17" s="103" customFormat="1" ht="23.25" x14ac:dyDescent="0.35">
      <c r="A3" s="105"/>
      <c r="G3" s="104"/>
      <c r="J3" s="316"/>
      <c r="N3" s="104"/>
      <c r="Q3" s="316"/>
    </row>
    <row r="4" spans="1:17" s="103" customFormat="1" ht="23.25" x14ac:dyDescent="0.35">
      <c r="A4" s="104" t="s">
        <v>444</v>
      </c>
      <c r="G4" s="104"/>
      <c r="J4" s="316"/>
      <c r="N4" s="104"/>
      <c r="Q4" s="316"/>
    </row>
    <row r="5" spans="1:17" s="103" customFormat="1" ht="23.25" x14ac:dyDescent="0.35">
      <c r="A5" s="105"/>
      <c r="G5" s="104"/>
      <c r="J5" s="316"/>
      <c r="N5" s="104"/>
      <c r="Q5" s="316"/>
    </row>
    <row r="6" spans="1:17" s="103" customFormat="1" ht="23.25" x14ac:dyDescent="0.35">
      <c r="A6" s="105"/>
      <c r="G6" s="104"/>
      <c r="J6" s="316"/>
      <c r="N6" s="104"/>
      <c r="Q6" s="316"/>
    </row>
    <row r="7" spans="1:17" s="103" customFormat="1" ht="23.25" x14ac:dyDescent="0.35">
      <c r="A7" s="106" t="s">
        <v>445</v>
      </c>
      <c r="B7" s="105"/>
      <c r="C7" s="105"/>
      <c r="D7" s="105"/>
      <c r="E7" s="105"/>
      <c r="F7" s="105"/>
      <c r="G7" s="106"/>
      <c r="H7" s="105"/>
      <c r="I7" s="105"/>
      <c r="J7" s="317"/>
      <c r="K7" s="105"/>
      <c r="L7" s="105"/>
      <c r="M7" s="105"/>
      <c r="N7" s="106"/>
      <c r="O7" s="105"/>
      <c r="P7" s="105"/>
      <c r="Q7" s="317"/>
    </row>
    <row r="8" spans="1:17" ht="15.75" x14ac:dyDescent="0.25">
      <c r="A8" s="141"/>
      <c r="B8" s="34"/>
      <c r="C8" s="34"/>
      <c r="D8" s="34"/>
      <c r="E8" s="34"/>
      <c r="F8" s="34"/>
      <c r="G8" s="141"/>
      <c r="H8" s="34"/>
      <c r="I8" s="34"/>
      <c r="J8" s="318"/>
      <c r="K8" s="34"/>
      <c r="L8" s="34"/>
      <c r="M8" s="34"/>
      <c r="N8" s="141"/>
      <c r="O8" s="34"/>
      <c r="P8" s="34"/>
      <c r="Q8" s="318"/>
    </row>
    <row r="9" spans="1:17" s="44" customFormat="1" ht="18.75" x14ac:dyDescent="0.3">
      <c r="A9" s="65"/>
      <c r="B9" s="65"/>
      <c r="C9" s="65"/>
      <c r="D9" s="65"/>
      <c r="E9" s="65"/>
      <c r="F9" s="65"/>
      <c r="G9" s="358"/>
      <c r="H9" s="155"/>
      <c r="I9" s="65"/>
      <c r="J9" s="319"/>
      <c r="K9" s="143"/>
      <c r="L9" s="143"/>
      <c r="M9" s="65"/>
      <c r="N9" s="358"/>
      <c r="O9" s="155"/>
      <c r="P9" s="155"/>
      <c r="Q9" s="319"/>
    </row>
    <row r="10" spans="1:17" s="44" customFormat="1" ht="18.75" x14ac:dyDescent="0.3">
      <c r="A10" s="65"/>
      <c r="B10" s="65"/>
      <c r="C10" s="65"/>
      <c r="D10" s="65"/>
      <c r="E10" s="65"/>
      <c r="F10" s="65"/>
      <c r="G10" s="393" t="s">
        <v>4</v>
      </c>
      <c r="H10" s="394"/>
      <c r="I10" s="394"/>
      <c r="J10" s="395"/>
      <c r="K10" s="143"/>
      <c r="L10" s="143"/>
      <c r="M10" s="35"/>
      <c r="N10" s="393" t="s">
        <v>5</v>
      </c>
      <c r="O10" s="394"/>
      <c r="P10" s="394"/>
      <c r="Q10" s="395"/>
    </row>
    <row r="11" spans="1:17" s="44" customFormat="1" ht="18.75" x14ac:dyDescent="0.3">
      <c r="A11" s="65"/>
      <c r="B11" s="65"/>
      <c r="C11" s="65"/>
      <c r="D11" s="65"/>
      <c r="E11" s="65"/>
      <c r="F11" s="65"/>
      <c r="G11" s="180" t="s">
        <v>6</v>
      </c>
      <c r="H11" s="144"/>
      <c r="I11" s="300"/>
      <c r="J11" s="320" t="s">
        <v>7</v>
      </c>
      <c r="K11" s="143"/>
      <c r="L11" s="143"/>
      <c r="M11" s="35"/>
      <c r="N11" s="144" t="s">
        <v>6</v>
      </c>
      <c r="O11" s="144"/>
      <c r="P11" s="144"/>
      <c r="Q11" s="320" t="s">
        <v>8</v>
      </c>
    </row>
    <row r="12" spans="1:17" s="44" customFormat="1" ht="18.75" x14ac:dyDescent="0.3">
      <c r="A12" s="65"/>
      <c r="B12" s="65"/>
      <c r="C12" s="65"/>
      <c r="D12" s="65"/>
      <c r="E12" s="65"/>
      <c r="F12" s="65"/>
      <c r="G12" s="181" t="s">
        <v>9</v>
      </c>
      <c r="H12" s="146"/>
      <c r="I12" s="301"/>
      <c r="J12" s="321" t="s">
        <v>9</v>
      </c>
      <c r="K12" s="143"/>
      <c r="L12" s="143"/>
      <c r="M12" s="35"/>
      <c r="N12" s="147" t="s">
        <v>9</v>
      </c>
      <c r="O12" s="147"/>
      <c r="P12" s="147"/>
      <c r="Q12" s="322" t="s">
        <v>9</v>
      </c>
    </row>
    <row r="13" spans="1:17" s="44" customFormat="1" ht="18.75" x14ac:dyDescent="0.3">
      <c r="A13" s="65"/>
      <c r="B13" s="65"/>
      <c r="C13" s="65"/>
      <c r="D13" s="65"/>
      <c r="E13" s="65"/>
      <c r="F13" s="65"/>
      <c r="G13" s="182" t="s">
        <v>446</v>
      </c>
      <c r="H13" s="147"/>
      <c r="I13" s="302"/>
      <c r="J13" s="320" t="s">
        <v>446</v>
      </c>
      <c r="K13" s="143"/>
      <c r="L13" s="143"/>
      <c r="M13" s="35"/>
      <c r="N13" s="144" t="s">
        <v>435</v>
      </c>
      <c r="O13" s="144"/>
      <c r="P13" s="144"/>
      <c r="Q13" s="320" t="s">
        <v>435</v>
      </c>
    </row>
    <row r="14" spans="1:17" s="44" customFormat="1" ht="18.75" x14ac:dyDescent="0.3">
      <c r="A14" s="65"/>
      <c r="B14" s="65"/>
      <c r="C14" s="65"/>
      <c r="D14" s="65"/>
      <c r="E14" s="65"/>
      <c r="F14" s="65"/>
      <c r="G14" s="180" t="s">
        <v>447</v>
      </c>
      <c r="H14" s="147"/>
      <c r="I14" s="302"/>
      <c r="J14" s="322" t="s">
        <v>449</v>
      </c>
      <c r="K14" s="143"/>
      <c r="L14" s="143"/>
      <c r="M14" s="35"/>
      <c r="N14" s="180" t="s">
        <v>366</v>
      </c>
      <c r="O14" s="180"/>
      <c r="P14" s="180"/>
      <c r="Q14" s="322" t="s">
        <v>184</v>
      </c>
    </row>
    <row r="15" spans="1:17" s="44" customFormat="1" ht="18.75" x14ac:dyDescent="0.3">
      <c r="A15" s="65"/>
      <c r="B15" s="65"/>
      <c r="C15" s="65"/>
      <c r="D15" s="65"/>
      <c r="E15" s="65"/>
      <c r="F15" s="149" t="s">
        <v>169</v>
      </c>
      <c r="G15" s="183" t="s">
        <v>448</v>
      </c>
      <c r="H15" s="150"/>
      <c r="I15" s="303"/>
      <c r="J15" s="323" t="s">
        <v>301</v>
      </c>
      <c r="K15" s="151"/>
      <c r="L15" s="151"/>
      <c r="M15" s="149" t="s">
        <v>169</v>
      </c>
      <c r="N15" s="183" t="s">
        <v>448</v>
      </c>
      <c r="O15" s="183"/>
      <c r="P15" s="183"/>
      <c r="Q15" s="323" t="s">
        <v>301</v>
      </c>
    </row>
    <row r="16" spans="1:17" s="44" customFormat="1" ht="37.5" customHeight="1" x14ac:dyDescent="0.3">
      <c r="A16" s="65"/>
      <c r="B16" s="65"/>
      <c r="C16" s="65"/>
      <c r="D16" s="65"/>
      <c r="E16" s="65"/>
      <c r="F16" s="152" t="s">
        <v>170</v>
      </c>
      <c r="G16" s="181" t="s">
        <v>2</v>
      </c>
      <c r="H16" s="146"/>
      <c r="I16" s="301"/>
      <c r="J16" s="321" t="s">
        <v>2</v>
      </c>
      <c r="K16" s="143"/>
      <c r="L16" s="143"/>
      <c r="M16" s="152" t="s">
        <v>170</v>
      </c>
      <c r="N16" s="146" t="s">
        <v>2</v>
      </c>
      <c r="O16" s="146"/>
      <c r="P16" s="146"/>
      <c r="Q16" s="321" t="s">
        <v>2</v>
      </c>
    </row>
    <row r="17" spans="1:17" s="44" customFormat="1" ht="18.75" x14ac:dyDescent="0.3">
      <c r="A17" s="65"/>
      <c r="B17" s="65"/>
      <c r="C17" s="65"/>
      <c r="D17" s="65"/>
      <c r="E17" s="65"/>
      <c r="F17" s="65"/>
      <c r="G17" s="182"/>
      <c r="H17" s="154"/>
      <c r="I17" s="304"/>
      <c r="J17" s="324"/>
      <c r="K17" s="155"/>
      <c r="L17" s="155"/>
      <c r="M17" s="149"/>
      <c r="N17" s="147"/>
      <c r="O17" s="156"/>
      <c r="P17" s="156"/>
      <c r="Q17" s="325"/>
    </row>
    <row r="18" spans="1:17" s="44" customFormat="1" ht="18.75" x14ac:dyDescent="0.3">
      <c r="A18" s="65"/>
      <c r="B18" s="65"/>
      <c r="C18" s="65"/>
      <c r="D18" s="65"/>
      <c r="E18" s="65"/>
      <c r="F18" s="65"/>
      <c r="G18" s="359"/>
      <c r="H18" s="157"/>
      <c r="I18" s="294"/>
      <c r="J18" s="325"/>
      <c r="K18" s="155"/>
      <c r="L18" s="155"/>
      <c r="M18" s="65"/>
      <c r="N18" s="148"/>
      <c r="O18" s="157"/>
      <c r="P18" s="157"/>
      <c r="Q18" s="325"/>
    </row>
    <row r="19" spans="1:17" s="44" customFormat="1" ht="21" x14ac:dyDescent="0.45">
      <c r="A19" s="65"/>
      <c r="B19" s="35" t="s">
        <v>10</v>
      </c>
      <c r="C19" s="65"/>
      <c r="D19" s="65"/>
      <c r="E19" s="65"/>
      <c r="F19" s="160">
        <f>SUM(G19-J19)/J19</f>
        <v>0.2168348570543116</v>
      </c>
      <c r="G19" s="360">
        <f>SUM('KLSE notes-31.3.11'!C19)</f>
        <v>502582</v>
      </c>
      <c r="H19" s="169"/>
      <c r="I19" s="294"/>
      <c r="J19" s="326">
        <v>413024</v>
      </c>
      <c r="K19" s="184"/>
      <c r="L19" s="184"/>
      <c r="M19" s="160">
        <f>SUM(N19-Q19)/Q19</f>
        <v>0.20343796650763074</v>
      </c>
      <c r="N19" s="372">
        <f>SUM('KLSE notes-31.3.11'!F19)</f>
        <v>1776751</v>
      </c>
      <c r="O19" s="169"/>
      <c r="P19" s="169"/>
      <c r="Q19" s="326">
        <v>1476396</v>
      </c>
    </row>
    <row r="20" spans="1:17" s="44" customFormat="1" ht="18.75" x14ac:dyDescent="0.3">
      <c r="A20" s="65"/>
      <c r="B20" s="35"/>
      <c r="C20" s="65"/>
      <c r="D20" s="65"/>
      <c r="E20" s="65"/>
      <c r="F20" s="65"/>
      <c r="G20" s="359"/>
      <c r="H20" s="157"/>
      <c r="I20" s="294"/>
      <c r="J20" s="327"/>
      <c r="K20" s="158"/>
      <c r="L20" s="158"/>
      <c r="M20" s="65"/>
      <c r="N20" s="373"/>
      <c r="O20" s="159"/>
      <c r="P20" s="159"/>
      <c r="Q20" s="327"/>
    </row>
    <row r="21" spans="1:17" s="44" customFormat="1" ht="18.75" x14ac:dyDescent="0.3">
      <c r="A21" s="65"/>
      <c r="B21" s="35"/>
      <c r="C21" s="65"/>
      <c r="D21" s="65"/>
      <c r="E21" s="65"/>
      <c r="F21" s="65"/>
      <c r="G21" s="359"/>
      <c r="H21" s="157"/>
      <c r="I21" s="294"/>
      <c r="J21" s="327"/>
      <c r="K21" s="158"/>
      <c r="L21" s="158"/>
      <c r="M21" s="65"/>
      <c r="N21" s="373"/>
      <c r="O21" s="159"/>
      <c r="P21" s="159"/>
      <c r="Q21" s="327"/>
    </row>
    <row r="22" spans="1:17" s="44" customFormat="1" ht="18.75" x14ac:dyDescent="0.3">
      <c r="A22" s="65"/>
      <c r="B22" s="35" t="s">
        <v>11</v>
      </c>
      <c r="C22" s="65"/>
      <c r="D22" s="65"/>
      <c r="E22" s="65"/>
      <c r="F22" s="160">
        <f>SUM(G22-J22)/J22</f>
        <v>8.5783576854468566E-2</v>
      </c>
      <c r="G22" s="361">
        <f>SUM(G32-G28-G26-G30-G24)</f>
        <v>54173</v>
      </c>
      <c r="H22" s="161"/>
      <c r="I22" s="294"/>
      <c r="J22" s="327">
        <f>SUM(J32-J28-J26-J30-J24)</f>
        <v>49893</v>
      </c>
      <c r="K22" s="158"/>
      <c r="L22" s="158"/>
      <c r="M22" s="160">
        <f>SUM(N22-Q22)/Q22</f>
        <v>0.17199924398849617</v>
      </c>
      <c r="N22" s="374">
        <f>SUM(N32-N28-N26-N30-N24)</f>
        <v>220217.48594619444</v>
      </c>
      <c r="O22" s="161"/>
      <c r="P22" s="161"/>
      <c r="Q22" s="327">
        <v>187899</v>
      </c>
    </row>
    <row r="23" spans="1:17" s="44" customFormat="1" ht="18.75" x14ac:dyDescent="0.3">
      <c r="A23" s="65"/>
      <c r="B23" s="35"/>
      <c r="C23" s="65"/>
      <c r="D23" s="65"/>
      <c r="E23" s="65"/>
      <c r="F23" s="160"/>
      <c r="G23" s="359"/>
      <c r="H23" s="157"/>
      <c r="I23" s="294"/>
      <c r="J23" s="327"/>
      <c r="K23" s="158"/>
      <c r="L23" s="158"/>
      <c r="M23" s="160"/>
      <c r="N23" s="375"/>
      <c r="O23" s="165"/>
      <c r="P23" s="165"/>
      <c r="Q23" s="327"/>
    </row>
    <row r="24" spans="1:17" s="44" customFormat="1" ht="18.75" x14ac:dyDescent="0.3">
      <c r="A24" s="65"/>
      <c r="B24" s="35" t="s">
        <v>12</v>
      </c>
      <c r="C24" s="65"/>
      <c r="D24" s="65"/>
      <c r="E24" s="65"/>
      <c r="F24" s="160">
        <f>SUM(G24-J24)/J24</f>
        <v>-1.5345699831365935E-2</v>
      </c>
      <c r="G24" s="362">
        <v>-11678</v>
      </c>
      <c r="H24" s="165"/>
      <c r="I24" s="294"/>
      <c r="J24" s="328">
        <v>-11860</v>
      </c>
      <c r="K24" s="178"/>
      <c r="L24" s="158"/>
      <c r="M24" s="160">
        <f>SUM(N24-Q24)/Q24</f>
        <v>0.15051337305108378</v>
      </c>
      <c r="N24" s="375">
        <v>-45382</v>
      </c>
      <c r="O24" s="165"/>
      <c r="P24" s="165"/>
      <c r="Q24" s="328">
        <v>-39445</v>
      </c>
    </row>
    <row r="25" spans="1:17" s="44" customFormat="1" ht="18.75" x14ac:dyDescent="0.3">
      <c r="A25" s="65"/>
      <c r="B25" s="35"/>
      <c r="C25" s="65"/>
      <c r="D25" s="65"/>
      <c r="E25" s="65"/>
      <c r="F25" s="65"/>
      <c r="G25" s="363"/>
      <c r="H25" s="162"/>
      <c r="I25" s="294"/>
      <c r="J25" s="329"/>
      <c r="K25" s="163"/>
      <c r="L25" s="163"/>
      <c r="M25" s="65"/>
      <c r="N25" s="375"/>
      <c r="O25" s="165"/>
      <c r="P25" s="165"/>
      <c r="Q25" s="327"/>
    </row>
    <row r="26" spans="1:17" s="44" customFormat="1" ht="18.75" x14ac:dyDescent="0.3">
      <c r="A26" s="65"/>
      <c r="B26" s="35" t="s">
        <v>13</v>
      </c>
      <c r="C26" s="65"/>
      <c r="D26" s="65"/>
      <c r="E26" s="65"/>
      <c r="F26" s="160">
        <f>SUM(G26-J26)/J26</f>
        <v>1.1475409836065573</v>
      </c>
      <c r="G26" s="363">
        <v>131</v>
      </c>
      <c r="H26" s="162"/>
      <c r="I26" s="294"/>
      <c r="J26" s="329">
        <v>61</v>
      </c>
      <c r="K26" s="163"/>
      <c r="L26" s="163"/>
      <c r="M26" s="160">
        <f>SUM(N26-Q26)/Q26</f>
        <v>0.34875</v>
      </c>
      <c r="N26" s="375">
        <v>1079</v>
      </c>
      <c r="O26" s="165"/>
      <c r="P26" s="165"/>
      <c r="Q26" s="327">
        <v>800</v>
      </c>
    </row>
    <row r="27" spans="1:17" s="44" customFormat="1" ht="18.75" x14ac:dyDescent="0.3">
      <c r="A27" s="65"/>
      <c r="B27" s="35"/>
      <c r="C27" s="65"/>
      <c r="D27" s="65"/>
      <c r="E27" s="65"/>
      <c r="F27" s="65"/>
      <c r="G27" s="359"/>
      <c r="H27" s="157"/>
      <c r="I27" s="294"/>
      <c r="J27" s="329"/>
      <c r="K27" s="163"/>
      <c r="L27" s="163"/>
      <c r="M27" s="65"/>
      <c r="N27" s="376"/>
      <c r="O27" s="164"/>
      <c r="P27" s="164"/>
      <c r="Q27" s="329"/>
    </row>
    <row r="28" spans="1:17" s="44" customFormat="1" ht="18.75" x14ac:dyDescent="0.3">
      <c r="A28" s="65"/>
      <c r="B28" s="35" t="s">
        <v>438</v>
      </c>
      <c r="C28" s="65"/>
      <c r="D28" s="65"/>
      <c r="E28" s="65"/>
      <c r="F28" s="160">
        <f>SUM(G28-J28)/J28</f>
        <v>0.18275652701882211</v>
      </c>
      <c r="G28" s="363">
        <v>-3896</v>
      </c>
      <c r="H28" s="162"/>
      <c r="I28" s="294"/>
      <c r="J28" s="329">
        <v>-3294</v>
      </c>
      <c r="K28" s="163"/>
      <c r="L28" s="163"/>
      <c r="M28" s="160">
        <f>SUM(N28-Q28)/Q28</f>
        <v>0.3555927759976697</v>
      </c>
      <c r="N28" s="375">
        <v>-18615</v>
      </c>
      <c r="O28" s="165"/>
      <c r="P28" s="165"/>
      <c r="Q28" s="328">
        <v>-13732</v>
      </c>
    </row>
    <row r="29" spans="1:17" s="44" customFormat="1" ht="18.75" x14ac:dyDescent="0.3">
      <c r="A29" s="65"/>
      <c r="B29" s="35"/>
      <c r="C29" s="65"/>
      <c r="D29" s="65"/>
      <c r="E29" s="65"/>
      <c r="F29" s="65"/>
      <c r="G29" s="359"/>
      <c r="H29" s="157"/>
      <c r="I29" s="294"/>
      <c r="J29" s="329"/>
      <c r="K29" s="163"/>
      <c r="L29" s="163"/>
      <c r="M29" s="65"/>
      <c r="N29" s="376"/>
      <c r="O29" s="164"/>
      <c r="P29" s="164"/>
      <c r="Q29" s="329"/>
    </row>
    <row r="30" spans="1:17" s="44" customFormat="1" ht="23.25" x14ac:dyDescent="0.6">
      <c r="A30" s="65"/>
      <c r="B30" s="35" t="s">
        <v>143</v>
      </c>
      <c r="C30" s="65"/>
      <c r="D30" s="65"/>
      <c r="E30" s="65"/>
      <c r="F30" s="65"/>
      <c r="G30" s="364">
        <v>1723</v>
      </c>
      <c r="H30" s="167"/>
      <c r="I30" s="294"/>
      <c r="J30" s="330">
        <v>109</v>
      </c>
      <c r="K30" s="168"/>
      <c r="L30" s="168"/>
      <c r="M30" s="160"/>
      <c r="N30" s="377">
        <v>3542</v>
      </c>
      <c r="O30" s="167"/>
      <c r="P30" s="167"/>
      <c r="Q30" s="330">
        <v>493</v>
      </c>
    </row>
    <row r="31" spans="1:17" s="44" customFormat="1" ht="18.75" x14ac:dyDescent="0.3">
      <c r="A31" s="65"/>
      <c r="B31" s="35"/>
      <c r="C31" s="65"/>
      <c r="D31" s="65"/>
      <c r="E31" s="65"/>
      <c r="F31" s="65"/>
      <c r="G31" s="359"/>
      <c r="H31" s="157"/>
      <c r="I31" s="294"/>
      <c r="J31" s="327"/>
      <c r="K31" s="158"/>
      <c r="L31" s="158"/>
      <c r="M31" s="65"/>
      <c r="N31" s="376"/>
      <c r="O31" s="164"/>
      <c r="P31" s="164"/>
      <c r="Q31" s="327"/>
    </row>
    <row r="32" spans="1:17" s="44" customFormat="1" ht="19.5" thickBot="1" x14ac:dyDescent="0.35">
      <c r="A32" s="65"/>
      <c r="B32" s="35" t="s">
        <v>14</v>
      </c>
      <c r="C32" s="65"/>
      <c r="D32" s="65"/>
      <c r="E32" s="65"/>
      <c r="F32" s="160">
        <f>SUM(G32-J32)/J32</f>
        <v>0.15881291357529576</v>
      </c>
      <c r="G32" s="361">
        <v>40453</v>
      </c>
      <c r="H32" s="161"/>
      <c r="I32" s="305"/>
      <c r="J32" s="327">
        <v>34909</v>
      </c>
      <c r="K32" s="158"/>
      <c r="L32" s="158"/>
      <c r="M32" s="160">
        <f>SUM(N32-Q32)/Q32</f>
        <v>0.18252755906476817</v>
      </c>
      <c r="N32" s="375">
        <v>160841.48594619444</v>
      </c>
      <c r="O32" s="165"/>
      <c r="P32" s="165"/>
      <c r="Q32" s="327">
        <f>SUM(Q22:Q30)</f>
        <v>136015</v>
      </c>
    </row>
    <row r="33" spans="1:18" s="44" customFormat="1" ht="31.5" x14ac:dyDescent="0.3">
      <c r="A33" s="65"/>
      <c r="B33" s="35"/>
      <c r="C33" s="65"/>
      <c r="D33" s="65"/>
      <c r="E33" s="65"/>
      <c r="F33" s="65"/>
      <c r="G33" s="359"/>
      <c r="H33" s="308" t="s">
        <v>174</v>
      </c>
      <c r="I33" s="294"/>
      <c r="J33" s="331"/>
      <c r="K33" s="295" t="s">
        <v>174</v>
      </c>
      <c r="L33" s="158"/>
      <c r="M33" s="65"/>
      <c r="N33" s="378"/>
      <c r="O33" s="295" t="s">
        <v>174</v>
      </c>
      <c r="P33" s="299"/>
      <c r="Q33" s="331"/>
      <c r="R33" s="295" t="s">
        <v>174</v>
      </c>
    </row>
    <row r="34" spans="1:18" s="44" customFormat="1" ht="24" thickBot="1" x14ac:dyDescent="0.65">
      <c r="A34" s="65"/>
      <c r="B34" s="35" t="s">
        <v>15</v>
      </c>
      <c r="C34" s="65"/>
      <c r="G34" s="365">
        <v>-7087</v>
      </c>
      <c r="H34" s="309">
        <f>-SUM(G34/G32)</f>
        <v>0.17519096235137072</v>
      </c>
      <c r="J34" s="332">
        <v>-7214</v>
      </c>
      <c r="K34" s="296">
        <f>-SUM(J34/J32)</f>
        <v>0.20665157982182245</v>
      </c>
      <c r="N34" s="365">
        <v>-27116</v>
      </c>
      <c r="O34" s="296">
        <f>-SUM(N34/N32)</f>
        <v>0.16858834547867202</v>
      </c>
      <c r="P34" s="160"/>
      <c r="Q34" s="343">
        <v>-20935</v>
      </c>
      <c r="R34" s="296">
        <f>-SUM(Q34/Q32)</f>
        <v>0.15391684740653605</v>
      </c>
    </row>
    <row r="35" spans="1:18" s="44" customFormat="1" ht="19.5" thickBot="1" x14ac:dyDescent="0.35">
      <c r="A35" s="65"/>
      <c r="B35" s="35" t="s">
        <v>145</v>
      </c>
      <c r="C35" s="65"/>
      <c r="D35" s="65"/>
      <c r="E35" s="65"/>
      <c r="F35" s="160">
        <f>SUM(G35-J35)/J35</f>
        <v>0.20476620328579165</v>
      </c>
      <c r="G35" s="366">
        <f>SUM(G32:G34)</f>
        <v>33366</v>
      </c>
      <c r="H35" s="161"/>
      <c r="I35" s="305"/>
      <c r="J35" s="333">
        <f>SUM(J32:J34)</f>
        <v>27695</v>
      </c>
      <c r="K35" s="158"/>
      <c r="L35" s="158"/>
      <c r="M35" s="65"/>
      <c r="N35" s="379">
        <f>SUM(N32:N34)</f>
        <v>133725.48594619444</v>
      </c>
      <c r="O35" s="161"/>
      <c r="P35" s="161"/>
      <c r="Q35" s="333">
        <f>SUM(Q32:Q34)</f>
        <v>115080</v>
      </c>
    </row>
    <row r="36" spans="1:18" s="44" customFormat="1" ht="19.5" thickTop="1" x14ac:dyDescent="0.3">
      <c r="A36" s="65"/>
      <c r="B36" s="35"/>
      <c r="C36" s="65"/>
      <c r="D36" s="65"/>
      <c r="E36" s="65"/>
      <c r="F36" s="65"/>
      <c r="G36" s="359"/>
      <c r="H36" s="157"/>
      <c r="I36" s="294"/>
      <c r="J36" s="327"/>
      <c r="K36" s="158"/>
      <c r="L36" s="158"/>
      <c r="M36" s="65"/>
      <c r="N36" s="373"/>
      <c r="O36" s="159"/>
      <c r="P36" s="159"/>
      <c r="Q36" s="327"/>
    </row>
    <row r="37" spans="1:18" s="44" customFormat="1" ht="18.75" x14ac:dyDescent="0.3">
      <c r="A37" s="65"/>
      <c r="B37" s="35" t="s">
        <v>146</v>
      </c>
      <c r="C37" s="65"/>
      <c r="D37" s="65"/>
      <c r="E37" s="65"/>
      <c r="F37" s="65"/>
      <c r="G37" s="359"/>
      <c r="H37" s="157"/>
      <c r="I37" s="294"/>
      <c r="J37" s="327"/>
      <c r="K37" s="158"/>
      <c r="L37" s="158"/>
      <c r="M37" s="65"/>
      <c r="N37" s="373"/>
      <c r="O37" s="159"/>
      <c r="P37" s="159"/>
      <c r="Q37" s="327"/>
    </row>
    <row r="38" spans="1:18" s="44" customFormat="1" ht="19.5" thickBot="1" x14ac:dyDescent="0.35">
      <c r="A38" s="65"/>
      <c r="B38" s="35" t="s">
        <v>147</v>
      </c>
      <c r="C38" s="65"/>
      <c r="D38" s="65"/>
      <c r="E38" s="65"/>
      <c r="F38" s="160">
        <f>SUM(G38-J38)/J38</f>
        <v>0.19329828675163571</v>
      </c>
      <c r="G38" s="362">
        <f>SUM(G35-G39)</f>
        <v>31552</v>
      </c>
      <c r="H38" s="310"/>
      <c r="I38" s="171"/>
      <c r="J38" s="327">
        <v>26441</v>
      </c>
      <c r="K38" s="158"/>
      <c r="L38" s="158"/>
      <c r="M38" s="160">
        <f>SUM(N38-Q38)/Q38</f>
        <v>0.16440771036715907</v>
      </c>
      <c r="N38" s="375">
        <f>SUM(N35-N39)</f>
        <v>124491.48594619444</v>
      </c>
      <c r="O38" s="165"/>
      <c r="P38" s="165"/>
      <c r="Q38" s="328">
        <v>106914</v>
      </c>
    </row>
    <row r="39" spans="1:18" s="44" customFormat="1" ht="18.75" x14ac:dyDescent="0.3">
      <c r="A39" s="65"/>
      <c r="B39" s="35" t="s">
        <v>148</v>
      </c>
      <c r="C39" s="65"/>
      <c r="G39" s="363">
        <v>1814</v>
      </c>
      <c r="H39" s="311">
        <f>SUM(G39/G32)</f>
        <v>4.4842162509579016E-2</v>
      </c>
      <c r="J39" s="334">
        <v>1254</v>
      </c>
      <c r="K39" s="297">
        <f>SUM(J39/J32)</f>
        <v>3.5921968546793089E-2</v>
      </c>
      <c r="N39" s="362">
        <v>9234</v>
      </c>
      <c r="O39" s="297">
        <f>SUM(N39/N32)</f>
        <v>5.7410561371517094E-2</v>
      </c>
      <c r="P39" s="160"/>
      <c r="Q39" s="334">
        <v>8166</v>
      </c>
      <c r="R39" s="297">
        <f>SUM(Q39/Q32)</f>
        <v>6.0037495864426721E-2</v>
      </c>
    </row>
    <row r="40" spans="1:18" s="44" customFormat="1" ht="32.25" thickBot="1" x14ac:dyDescent="0.35">
      <c r="A40" s="65"/>
      <c r="B40" s="35"/>
      <c r="C40" s="65"/>
      <c r="D40" s="65"/>
      <c r="E40" s="65"/>
      <c r="F40" s="65"/>
      <c r="G40" s="359"/>
      <c r="H40" s="312" t="s">
        <v>175</v>
      </c>
      <c r="I40" s="294"/>
      <c r="J40" s="335"/>
      <c r="K40" s="298" t="s">
        <v>175</v>
      </c>
      <c r="L40" s="155"/>
      <c r="M40" s="65"/>
      <c r="N40" s="380"/>
      <c r="O40" s="298" t="s">
        <v>175</v>
      </c>
      <c r="P40" s="299"/>
      <c r="Q40" s="332"/>
      <c r="R40" s="298" t="s">
        <v>175</v>
      </c>
    </row>
    <row r="41" spans="1:18" s="44" customFormat="1" ht="19.5" thickBot="1" x14ac:dyDescent="0.35">
      <c r="A41" s="65"/>
      <c r="B41" s="35" t="s">
        <v>145</v>
      </c>
      <c r="C41" s="65"/>
      <c r="D41" s="65"/>
      <c r="E41" s="65"/>
      <c r="F41" s="65"/>
      <c r="G41" s="367">
        <f>SUM(G38:G40)</f>
        <v>33366</v>
      </c>
      <c r="H41" s="161"/>
      <c r="I41" s="294"/>
      <c r="J41" s="336">
        <f>SUM(J38:J40)</f>
        <v>27695</v>
      </c>
      <c r="K41" s="158"/>
      <c r="L41" s="158"/>
      <c r="M41" s="65"/>
      <c r="N41" s="381">
        <f>SUM(N38:N40)</f>
        <v>133725.48594619444</v>
      </c>
      <c r="O41" s="161"/>
      <c r="P41" s="161"/>
      <c r="Q41" s="336">
        <f>SUM(Q38:Q40)</f>
        <v>115080</v>
      </c>
    </row>
    <row r="42" spans="1:18" s="44" customFormat="1" ht="19.5" thickTop="1" x14ac:dyDescent="0.3">
      <c r="A42" s="65"/>
      <c r="B42" s="35"/>
      <c r="C42" s="65"/>
      <c r="D42" s="65"/>
      <c r="E42" s="65"/>
      <c r="F42" s="65"/>
      <c r="G42" s="361"/>
      <c r="H42" s="161"/>
      <c r="I42" s="294"/>
      <c r="J42" s="327"/>
      <c r="K42" s="158"/>
      <c r="L42" s="158"/>
      <c r="M42" s="65"/>
      <c r="N42" s="374"/>
      <c r="O42" s="161"/>
      <c r="P42" s="161"/>
      <c r="Q42" s="327"/>
    </row>
    <row r="43" spans="1:18" s="44" customFormat="1" ht="19.5" thickBot="1" x14ac:dyDescent="0.35">
      <c r="A43" s="65"/>
      <c r="B43" s="35" t="s">
        <v>144</v>
      </c>
      <c r="C43" s="65"/>
      <c r="D43" s="65"/>
      <c r="E43" s="65"/>
      <c r="F43" s="65"/>
      <c r="G43" s="368">
        <v>818058</v>
      </c>
      <c r="H43" s="165"/>
      <c r="I43" s="294"/>
      <c r="J43" s="337">
        <v>782092</v>
      </c>
      <c r="K43" s="178"/>
      <c r="L43" s="178"/>
      <c r="M43" s="65"/>
      <c r="N43" s="382">
        <v>793049</v>
      </c>
      <c r="O43" s="159"/>
      <c r="P43" s="159"/>
      <c r="Q43" s="337">
        <v>783323</v>
      </c>
    </row>
    <row r="44" spans="1:18" s="44" customFormat="1" ht="19.5" thickTop="1" x14ac:dyDescent="0.3">
      <c r="A44" s="65"/>
      <c r="B44" s="35"/>
      <c r="C44" s="65"/>
      <c r="D44" s="65"/>
      <c r="E44" s="65"/>
      <c r="F44" s="65"/>
      <c r="G44" s="362"/>
      <c r="H44" s="165"/>
      <c r="I44" s="294"/>
      <c r="J44" s="328"/>
      <c r="K44" s="178"/>
      <c r="L44" s="178"/>
      <c r="M44" s="65"/>
      <c r="N44" s="373"/>
      <c r="O44" s="159"/>
      <c r="P44" s="159"/>
      <c r="Q44" s="344"/>
    </row>
    <row r="45" spans="1:18" s="44" customFormat="1" ht="18.75" x14ac:dyDescent="0.3">
      <c r="A45" s="65"/>
      <c r="B45" s="35" t="s">
        <v>16</v>
      </c>
      <c r="C45" s="65"/>
      <c r="D45" s="65"/>
      <c r="E45" s="65"/>
      <c r="F45" s="65"/>
      <c r="G45" s="359"/>
      <c r="H45" s="157"/>
      <c r="I45" s="294"/>
      <c r="J45" s="325"/>
      <c r="K45" s="155"/>
      <c r="L45" s="155"/>
      <c r="M45" s="65"/>
      <c r="N45" s="373"/>
      <c r="O45" s="159"/>
      <c r="P45" s="159"/>
      <c r="Q45" s="344"/>
    </row>
    <row r="46" spans="1:18" s="44" customFormat="1" ht="19.5" thickBot="1" x14ac:dyDescent="0.35">
      <c r="A46" s="65"/>
      <c r="B46" s="35" t="s">
        <v>17</v>
      </c>
      <c r="C46" s="65"/>
      <c r="D46" s="65"/>
      <c r="E46" s="65"/>
      <c r="F46" s="160">
        <f>SUM(G46-J46)/J46</f>
        <v>0.14083481083512442</v>
      </c>
      <c r="G46" s="369">
        <f>SUM(G38/G43)*100</f>
        <v>3.8569392390270614</v>
      </c>
      <c r="H46" s="164"/>
      <c r="I46" s="306"/>
      <c r="J46" s="338">
        <f>SUM(J38/J43)*100</f>
        <v>3.3808043043529405</v>
      </c>
      <c r="K46" s="185"/>
      <c r="L46" s="185"/>
      <c r="M46" s="160">
        <f>SUM(N46-Q46)/Q46</f>
        <v>0.15012734510469597</v>
      </c>
      <c r="N46" s="383">
        <f>SUM(N38/N43)*100</f>
        <v>15.697830265997995</v>
      </c>
      <c r="O46" s="164"/>
      <c r="P46" s="164"/>
      <c r="Q46" s="338">
        <f>SUM(Q38/Q43)*100</f>
        <v>13.648775792361517</v>
      </c>
    </row>
    <row r="47" spans="1:18" s="44" customFormat="1" ht="19.5" thickTop="1" x14ac:dyDescent="0.3">
      <c r="A47" s="65"/>
      <c r="B47" s="35"/>
      <c r="C47" s="65"/>
      <c r="D47" s="65"/>
      <c r="E47" s="65"/>
      <c r="F47" s="65"/>
      <c r="G47" s="359"/>
      <c r="H47" s="157"/>
      <c r="I47" s="294"/>
      <c r="J47" s="325"/>
      <c r="K47" s="155"/>
      <c r="L47" s="155"/>
      <c r="M47" s="65"/>
      <c r="N47" s="373"/>
      <c r="O47" s="159"/>
      <c r="P47" s="159"/>
      <c r="Q47" s="344"/>
    </row>
    <row r="48" spans="1:18" s="44" customFormat="1" ht="19.5" thickBot="1" x14ac:dyDescent="0.35">
      <c r="A48" s="65"/>
      <c r="B48" s="35" t="s">
        <v>18</v>
      </c>
      <c r="C48" s="65"/>
      <c r="D48" s="65"/>
      <c r="E48" s="65"/>
      <c r="F48" s="65"/>
      <c r="G48" s="370" t="s">
        <v>19</v>
      </c>
      <c r="H48" s="293"/>
      <c r="I48" s="294"/>
      <c r="J48" s="339" t="s">
        <v>19</v>
      </c>
      <c r="K48" s="186"/>
      <c r="L48" s="186"/>
      <c r="M48" s="65"/>
      <c r="N48" s="384" t="str">
        <f>'[11]Condensed PL-31.3.2005-final'!F44</f>
        <v>NA</v>
      </c>
      <c r="O48" s="292"/>
      <c r="P48" s="292"/>
      <c r="Q48" s="345" t="s">
        <v>19</v>
      </c>
    </row>
    <row r="49" spans="1:17" s="44" customFormat="1" ht="19.5" thickTop="1" x14ac:dyDescent="0.3">
      <c r="A49" s="65"/>
      <c r="B49" s="65"/>
      <c r="C49" s="65"/>
      <c r="D49" s="65"/>
      <c r="E49" s="65"/>
      <c r="F49" s="65"/>
      <c r="G49" s="181"/>
      <c r="H49" s="187"/>
      <c r="I49" s="307"/>
      <c r="J49" s="340"/>
      <c r="K49" s="155"/>
      <c r="L49" s="155"/>
      <c r="M49" s="149"/>
      <c r="N49" s="385"/>
      <c r="O49" s="188"/>
      <c r="P49" s="188"/>
      <c r="Q49" s="346"/>
    </row>
    <row r="50" spans="1:17" ht="15.75" x14ac:dyDescent="0.25">
      <c r="A50" s="46"/>
      <c r="B50" s="46"/>
      <c r="C50" s="46"/>
      <c r="D50" s="46"/>
      <c r="E50" s="46"/>
      <c r="F50" s="46"/>
      <c r="G50" s="371"/>
      <c r="H50" s="46"/>
      <c r="I50" s="46"/>
      <c r="J50" s="341"/>
      <c r="K50" s="46"/>
      <c r="L50" s="46"/>
      <c r="M50" s="46"/>
      <c r="N50" s="371"/>
      <c r="O50" s="46"/>
      <c r="P50" s="46"/>
      <c r="Q50" s="341"/>
    </row>
    <row r="51" spans="1:17" ht="15.75" x14ac:dyDescent="0.25">
      <c r="A51" s="46"/>
      <c r="B51" s="34" t="s">
        <v>367</v>
      </c>
      <c r="C51" s="46"/>
      <c r="D51" s="46"/>
      <c r="E51" s="46"/>
      <c r="F51" s="46"/>
      <c r="G51" s="371"/>
      <c r="H51" s="46"/>
      <c r="I51" s="46"/>
      <c r="J51" s="341"/>
      <c r="K51" s="46"/>
      <c r="L51" s="46"/>
      <c r="M51" s="46"/>
      <c r="N51" s="371"/>
      <c r="O51" s="46"/>
      <c r="P51" s="46"/>
      <c r="Q51" s="341"/>
    </row>
    <row r="52" spans="1:17" ht="15.75" x14ac:dyDescent="0.25">
      <c r="A52" s="46"/>
      <c r="B52" s="34" t="s">
        <v>368</v>
      </c>
      <c r="C52" s="46"/>
      <c r="D52" s="46"/>
      <c r="E52" s="46"/>
      <c r="F52" s="46"/>
      <c r="G52" s="371"/>
      <c r="H52" s="46"/>
      <c r="I52" s="46"/>
      <c r="J52" s="341"/>
      <c r="K52" s="46"/>
      <c r="L52" s="46"/>
      <c r="M52" s="46"/>
      <c r="N52" s="371"/>
      <c r="O52" s="46"/>
      <c r="P52" s="46"/>
      <c r="Q52" s="341"/>
    </row>
    <row r="53" spans="1:17" ht="15.75" x14ac:dyDescent="0.25">
      <c r="A53" s="46"/>
      <c r="B53" s="34" t="s">
        <v>20</v>
      </c>
      <c r="C53" s="46"/>
      <c r="D53" s="46"/>
      <c r="E53" s="46"/>
      <c r="F53" s="46"/>
      <c r="G53" s="371"/>
      <c r="H53" s="46"/>
      <c r="I53" s="46"/>
      <c r="J53" s="341"/>
      <c r="K53" s="46"/>
      <c r="L53" s="46"/>
      <c r="M53" s="46"/>
      <c r="N53" s="371"/>
      <c r="O53" s="46"/>
      <c r="P53" s="46"/>
      <c r="Q53" s="341"/>
    </row>
    <row r="54" spans="1:17" ht="15.75" x14ac:dyDescent="0.25">
      <c r="A54" s="46"/>
      <c r="B54" s="46"/>
      <c r="C54" s="46"/>
      <c r="D54" s="46"/>
      <c r="E54" s="46"/>
      <c r="F54" s="46"/>
      <c r="G54" s="371"/>
      <c r="H54" s="46"/>
      <c r="I54" s="46"/>
      <c r="J54" s="341"/>
      <c r="K54" s="46"/>
      <c r="L54" s="46"/>
      <c r="M54" s="46"/>
      <c r="N54" s="371"/>
      <c r="O54" s="46"/>
      <c r="P54" s="46"/>
      <c r="Q54" s="341"/>
    </row>
    <row r="55" spans="1:17" ht="15.75" x14ac:dyDescent="0.25">
      <c r="B55" s="46"/>
      <c r="C55" s="46"/>
      <c r="D55" s="46"/>
      <c r="E55" s="46"/>
      <c r="F55" s="46"/>
      <c r="G55" s="371"/>
      <c r="H55" s="46"/>
      <c r="I55" s="46"/>
      <c r="J55" s="341"/>
      <c r="K55" s="46"/>
      <c r="L55" s="46"/>
      <c r="M55" s="46"/>
      <c r="N55" s="371"/>
      <c r="O55" s="46"/>
      <c r="P55" s="46"/>
      <c r="Q55" s="341"/>
    </row>
    <row r="56" spans="1:17" ht="15.75" x14ac:dyDescent="0.25">
      <c r="B56" s="46"/>
      <c r="C56" s="46"/>
      <c r="D56" s="46"/>
      <c r="E56" s="46"/>
      <c r="F56" s="46"/>
      <c r="G56" s="371"/>
      <c r="H56" s="46"/>
      <c r="I56" s="46"/>
      <c r="J56" s="341"/>
      <c r="K56" s="46"/>
      <c r="L56" s="46"/>
      <c r="M56" s="46"/>
      <c r="N56" s="371"/>
      <c r="O56" s="46"/>
      <c r="P56" s="46"/>
      <c r="Q56" s="341"/>
    </row>
    <row r="57" spans="1:17" ht="15.75" x14ac:dyDescent="0.25">
      <c r="B57" s="46"/>
      <c r="C57" s="46"/>
      <c r="D57" s="46"/>
      <c r="E57" s="46"/>
      <c r="F57" s="46"/>
      <c r="G57" s="371"/>
      <c r="H57" s="46"/>
      <c r="I57" s="46"/>
      <c r="J57" s="341"/>
      <c r="K57" s="46"/>
      <c r="L57" s="46"/>
      <c r="M57" s="46"/>
      <c r="N57" s="371"/>
      <c r="O57" s="46"/>
      <c r="P57" s="46"/>
      <c r="Q57" s="341"/>
    </row>
    <row r="58" spans="1:17" ht="15.75" x14ac:dyDescent="0.25">
      <c r="B58" s="46"/>
      <c r="C58" s="46"/>
      <c r="D58" s="46"/>
      <c r="E58" s="46"/>
      <c r="F58" s="46"/>
      <c r="G58" s="371"/>
      <c r="H58" s="46"/>
      <c r="I58" s="46"/>
      <c r="J58" s="341"/>
      <c r="K58" s="46"/>
      <c r="L58" s="46"/>
      <c r="M58" s="46"/>
      <c r="N58" s="371"/>
      <c r="O58" s="46"/>
      <c r="P58" s="46"/>
      <c r="Q58" s="341"/>
    </row>
    <row r="59" spans="1:17" ht="15.75" x14ac:dyDescent="0.25">
      <c r="B59" s="46"/>
      <c r="C59" s="46"/>
      <c r="D59" s="46"/>
      <c r="E59" s="46"/>
      <c r="F59" s="46"/>
      <c r="G59" s="371"/>
      <c r="H59" s="46"/>
      <c r="I59" s="46"/>
      <c r="J59" s="341"/>
      <c r="K59" s="46"/>
      <c r="L59" s="46"/>
      <c r="M59" s="46"/>
      <c r="N59" s="371"/>
      <c r="O59" s="46"/>
      <c r="P59" s="46"/>
      <c r="Q59" s="341"/>
    </row>
    <row r="60" spans="1:17" ht="15.75" x14ac:dyDescent="0.25">
      <c r="B60" s="46"/>
      <c r="C60" s="46"/>
      <c r="D60" s="46"/>
      <c r="E60" s="46"/>
      <c r="F60" s="46"/>
      <c r="G60" s="371"/>
      <c r="H60" s="46"/>
      <c r="I60" s="46"/>
      <c r="J60" s="341"/>
      <c r="K60" s="46"/>
      <c r="L60" s="46"/>
      <c r="M60" s="46"/>
      <c r="N60" s="371"/>
      <c r="O60" s="46"/>
      <c r="P60" s="46"/>
      <c r="Q60" s="341"/>
    </row>
  </sheetData>
  <mergeCells count="2">
    <mergeCell ref="G10:J10"/>
    <mergeCell ref="N10:Q10"/>
  </mergeCells>
  <pageMargins left="0.75" right="0.75" top="1" bottom="1" header="0.5" footer="0.5"/>
  <pageSetup paperSize="9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opLeftCell="A7" zoomScale="89" zoomScaleNormal="89" workbookViewId="0">
      <pane xSplit="4" ySplit="4" topLeftCell="E11" activePane="bottomRight" state="frozen"/>
      <selection activeCell="A7" sqref="A7"/>
      <selection pane="topRight" activeCell="E7" sqref="E7"/>
      <selection pane="bottomLeft" activeCell="A11" sqref="A11"/>
      <selection pane="bottomRight" activeCell="L24" sqref="L24"/>
    </sheetView>
  </sheetViews>
  <sheetFormatPr defaultRowHeight="12.75" x14ac:dyDescent="0.2"/>
  <cols>
    <col min="4" max="4" width="24.28515625" customWidth="1"/>
    <col min="5" max="5" width="17.140625" bestFit="1" customWidth="1"/>
    <col min="6" max="8" width="18.28515625" customWidth="1"/>
    <col min="9" max="9" width="21.28515625" customWidth="1"/>
    <col min="10" max="10" width="18.42578125" bestFit="1" customWidth="1"/>
    <col min="11" max="11" width="19.140625" style="6" customWidth="1"/>
    <col min="12" max="12" width="15.5703125" bestFit="1" customWidth="1"/>
    <col min="13" max="13" width="18.28515625" style="6" bestFit="1" customWidth="1"/>
  </cols>
  <sheetData>
    <row r="1" spans="1:13" s="97" customFormat="1" ht="26.25" x14ac:dyDescent="0.45">
      <c r="A1" s="96" t="s">
        <v>423</v>
      </c>
      <c r="K1" s="98"/>
      <c r="M1" s="98"/>
    </row>
    <row r="2" spans="1:13" s="97" customFormat="1" ht="23.25" x14ac:dyDescent="0.35">
      <c r="A2" s="98" t="s">
        <v>3</v>
      </c>
      <c r="K2" s="98"/>
      <c r="M2" s="98"/>
    </row>
    <row r="3" spans="1:13" s="97" customFormat="1" ht="23.25" x14ac:dyDescent="0.35">
      <c r="K3" s="98"/>
      <c r="M3" s="98"/>
    </row>
    <row r="4" spans="1:13" s="97" customFormat="1" ht="23.25" x14ac:dyDescent="0.35">
      <c r="A4" s="98" t="s">
        <v>453</v>
      </c>
      <c r="K4" s="98"/>
      <c r="M4" s="98"/>
    </row>
    <row r="5" spans="1:13" s="97" customFormat="1" ht="23.25" x14ac:dyDescent="0.35">
      <c r="K5" s="98"/>
      <c r="M5" s="98"/>
    </row>
    <row r="6" spans="1:13" s="97" customFormat="1" ht="23.25" x14ac:dyDescent="0.35">
      <c r="K6" s="98"/>
      <c r="M6" s="98"/>
    </row>
    <row r="7" spans="1:13" s="97" customFormat="1" ht="23.25" x14ac:dyDescent="0.35">
      <c r="A7" s="100" t="s">
        <v>454</v>
      </c>
      <c r="K7" s="98"/>
      <c r="M7" s="98"/>
    </row>
    <row r="8" spans="1:13" s="97" customFormat="1" ht="23.25" x14ac:dyDescent="0.35">
      <c r="A8" s="100"/>
      <c r="K8" s="98"/>
      <c r="M8" s="98"/>
    </row>
    <row r="9" spans="1:13" s="101" customFormat="1" ht="54" x14ac:dyDescent="0.25">
      <c r="H9" s="110" t="s">
        <v>403</v>
      </c>
      <c r="I9" s="110" t="s">
        <v>403</v>
      </c>
      <c r="J9" s="313" t="s">
        <v>404</v>
      </c>
      <c r="K9" s="2"/>
      <c r="M9" s="2"/>
    </row>
    <row r="10" spans="1:13" s="101" customFormat="1" ht="90" x14ac:dyDescent="0.25">
      <c r="E10" s="108" t="s">
        <v>155</v>
      </c>
      <c r="F10" s="108" t="s">
        <v>177</v>
      </c>
      <c r="G10" s="108" t="s">
        <v>176</v>
      </c>
      <c r="H10" s="108" t="s">
        <v>427</v>
      </c>
      <c r="I10" s="108" t="s">
        <v>178</v>
      </c>
      <c r="J10" s="108" t="s">
        <v>154</v>
      </c>
      <c r="K10" s="109" t="s">
        <v>153</v>
      </c>
      <c r="L10" s="108" t="s">
        <v>156</v>
      </c>
      <c r="M10" s="110" t="s">
        <v>131</v>
      </c>
    </row>
    <row r="11" spans="1:13" s="101" customFormat="1" ht="18" x14ac:dyDescent="0.25">
      <c r="E11" s="111"/>
      <c r="F11" s="111"/>
      <c r="G11" s="111"/>
      <c r="H11" s="111"/>
      <c r="I11" s="111"/>
      <c r="J11" s="111"/>
      <c r="K11" s="107"/>
      <c r="M11" s="2"/>
    </row>
    <row r="12" spans="1:13" s="101" customFormat="1" ht="18" x14ac:dyDescent="0.25">
      <c r="K12" s="2"/>
      <c r="M12" s="2"/>
    </row>
    <row r="13" spans="1:13" s="101" customFormat="1" ht="18" x14ac:dyDescent="0.25">
      <c r="K13" s="2"/>
      <c r="M13" s="2"/>
    </row>
    <row r="14" spans="1:13" s="101" customFormat="1" ht="18" x14ac:dyDescent="0.25">
      <c r="A14" s="2" t="s">
        <v>455</v>
      </c>
      <c r="E14" s="111" t="s">
        <v>2</v>
      </c>
      <c r="F14" s="111" t="s">
        <v>2</v>
      </c>
      <c r="G14" s="111" t="s">
        <v>2</v>
      </c>
      <c r="H14" s="111" t="s">
        <v>2</v>
      </c>
      <c r="I14" s="111" t="s">
        <v>2</v>
      </c>
      <c r="J14" s="111" t="s">
        <v>2</v>
      </c>
      <c r="K14" s="107" t="s">
        <v>2</v>
      </c>
      <c r="L14" s="111" t="s">
        <v>2</v>
      </c>
      <c r="M14" s="107" t="s">
        <v>2</v>
      </c>
    </row>
    <row r="15" spans="1:13" s="101" customFormat="1" ht="18.75" x14ac:dyDescent="0.3">
      <c r="A15" s="101" t="s">
        <v>372</v>
      </c>
      <c r="E15" s="112">
        <v>197586</v>
      </c>
      <c r="F15" s="113">
        <v>0</v>
      </c>
      <c r="G15" s="114">
        <v>-11893</v>
      </c>
      <c r="H15" s="114">
        <v>0</v>
      </c>
      <c r="I15" s="114">
        <v>281</v>
      </c>
      <c r="J15" s="113">
        <v>316831</v>
      </c>
      <c r="K15" s="115">
        <f>SUM(E15:J15)</f>
        <v>502805</v>
      </c>
      <c r="L15" s="116">
        <v>55799</v>
      </c>
      <c r="M15" s="115">
        <f>SUM(K15:L15)</f>
        <v>558604</v>
      </c>
    </row>
    <row r="16" spans="1:13" s="101" customFormat="1" ht="18.75" x14ac:dyDescent="0.3">
      <c r="E16" s="112"/>
      <c r="F16" s="113"/>
      <c r="G16" s="114"/>
      <c r="H16" s="114"/>
      <c r="I16" s="114"/>
      <c r="J16" s="113"/>
      <c r="K16" s="115"/>
      <c r="L16" s="116"/>
      <c r="M16" s="115"/>
    </row>
    <row r="17" spans="1:13" s="101" customFormat="1" ht="18.75" x14ac:dyDescent="0.3">
      <c r="A17" s="101" t="s">
        <v>424</v>
      </c>
      <c r="E17" s="112"/>
      <c r="F17" s="113"/>
      <c r="G17" s="114"/>
      <c r="H17" s="114">
        <v>0</v>
      </c>
      <c r="I17" s="114"/>
      <c r="J17" s="114">
        <v>-215</v>
      </c>
      <c r="K17" s="117">
        <f>SUM(J17)</f>
        <v>-215</v>
      </c>
      <c r="L17" s="116"/>
      <c r="M17" s="117">
        <f>SUM(K17:L17)</f>
        <v>-215</v>
      </c>
    </row>
    <row r="18" spans="1:13" s="101" customFormat="1" ht="18.75" x14ac:dyDescent="0.3">
      <c r="E18" s="118"/>
      <c r="F18" s="119"/>
      <c r="G18" s="120"/>
      <c r="H18" s="120"/>
      <c r="I18" s="120"/>
      <c r="J18" s="119"/>
      <c r="K18" s="121"/>
      <c r="L18" s="122"/>
      <c r="M18" s="121"/>
    </row>
    <row r="19" spans="1:13" s="101" customFormat="1" ht="18.75" x14ac:dyDescent="0.3">
      <c r="A19" s="101" t="s">
        <v>373</v>
      </c>
      <c r="E19" s="112">
        <f>SUM(E15:E18)</f>
        <v>197586</v>
      </c>
      <c r="F19" s="112">
        <f t="shared" ref="F19:M19" si="0">SUM(F15:F18)</f>
        <v>0</v>
      </c>
      <c r="G19" s="123">
        <f t="shared" si="0"/>
        <v>-11893</v>
      </c>
      <c r="H19" s="123">
        <f t="shared" si="0"/>
        <v>0</v>
      </c>
      <c r="I19" s="123">
        <f t="shared" si="0"/>
        <v>281</v>
      </c>
      <c r="J19" s="123">
        <f t="shared" si="0"/>
        <v>316616</v>
      </c>
      <c r="K19" s="124">
        <f t="shared" si="0"/>
        <v>502590</v>
      </c>
      <c r="L19" s="123">
        <f t="shared" si="0"/>
        <v>55799</v>
      </c>
      <c r="M19" s="124">
        <f t="shared" si="0"/>
        <v>558389</v>
      </c>
    </row>
    <row r="20" spans="1:13" s="101" customFormat="1" ht="18.75" x14ac:dyDescent="0.3">
      <c r="E20" s="113"/>
      <c r="J20" s="125"/>
      <c r="K20" s="126"/>
      <c r="M20" s="2"/>
    </row>
    <row r="21" spans="1:13" s="101" customFormat="1" ht="18" x14ac:dyDescent="0.25">
      <c r="K21" s="115">
        <f>SUM(E21:J21)</f>
        <v>0</v>
      </c>
      <c r="M21" s="2"/>
    </row>
    <row r="22" spans="1:13" s="101" customFormat="1" ht="18.75" x14ac:dyDescent="0.3">
      <c r="A22" s="101" t="s">
        <v>374</v>
      </c>
      <c r="E22" s="127">
        <v>0</v>
      </c>
      <c r="H22" s="116">
        <f>7021.475</f>
        <v>7021.4750000000004</v>
      </c>
      <c r="I22" s="116">
        <v>-4459.4937479079999</v>
      </c>
      <c r="J22" s="113">
        <f>SUM('Condensed IS-31.3.2011'!N38)</f>
        <v>124491.48594619444</v>
      </c>
      <c r="K22" s="115">
        <f>SUM(E22:J22)</f>
        <v>127053.46719828644</v>
      </c>
      <c r="L22" s="128">
        <f>SUM('Condensed SCI-31.3.2011'!L37)</f>
        <v>9234</v>
      </c>
      <c r="M22" s="115">
        <f t="shared" ref="M22:M31" si="1">SUM(K22:L22)</f>
        <v>136287.46719828644</v>
      </c>
    </row>
    <row r="23" spans="1:13" s="101" customFormat="1" ht="18.75" x14ac:dyDescent="0.3">
      <c r="E23" s="113">
        <v>0</v>
      </c>
      <c r="F23" s="116"/>
      <c r="G23" s="116"/>
      <c r="H23" s="116"/>
      <c r="I23" s="129"/>
      <c r="J23" s="125"/>
      <c r="K23" s="117"/>
      <c r="L23" s="116"/>
      <c r="M23" s="117">
        <f t="shared" si="1"/>
        <v>0</v>
      </c>
    </row>
    <row r="24" spans="1:13" s="101" customFormat="1" ht="18.75" x14ac:dyDescent="0.3">
      <c r="A24" s="101" t="s">
        <v>432</v>
      </c>
      <c r="E24" s="113"/>
      <c r="F24" s="116"/>
      <c r="G24" s="116"/>
      <c r="H24" s="116"/>
      <c r="I24" s="116"/>
      <c r="J24" s="125"/>
      <c r="K24" s="117"/>
      <c r="L24" s="116">
        <v>757</v>
      </c>
      <c r="M24" s="117">
        <f t="shared" si="1"/>
        <v>757</v>
      </c>
    </row>
    <row r="25" spans="1:13" s="101" customFormat="1" ht="18.75" x14ac:dyDescent="0.3">
      <c r="E25" s="113"/>
      <c r="F25" s="116"/>
      <c r="G25" s="116"/>
      <c r="H25" s="116"/>
      <c r="I25" s="116"/>
      <c r="J25" s="125"/>
      <c r="K25" s="117"/>
      <c r="L25" s="116"/>
      <c r="M25" s="117">
        <f t="shared" si="1"/>
        <v>0</v>
      </c>
    </row>
    <row r="26" spans="1:13" s="101" customFormat="1" ht="18.75" x14ac:dyDescent="0.3">
      <c r="A26" s="101" t="s">
        <v>389</v>
      </c>
      <c r="E26" s="113"/>
      <c r="F26" s="116">
        <v>8482</v>
      </c>
      <c r="G26" s="116">
        <v>11893</v>
      </c>
      <c r="I26" s="116"/>
      <c r="J26" s="125"/>
      <c r="K26" s="117">
        <f t="shared" ref="K26:K31" si="2">SUM(E26:J26)</f>
        <v>20375</v>
      </c>
      <c r="L26" s="116"/>
      <c r="M26" s="117">
        <f t="shared" si="1"/>
        <v>20375</v>
      </c>
    </row>
    <row r="27" spans="1:13" s="101" customFormat="1" ht="18.75" x14ac:dyDescent="0.3">
      <c r="E27" s="113"/>
      <c r="F27" s="116"/>
      <c r="G27" s="116"/>
      <c r="H27" s="116"/>
      <c r="I27" s="116"/>
      <c r="J27" s="125"/>
      <c r="K27" s="117">
        <f t="shared" si="2"/>
        <v>0</v>
      </c>
      <c r="L27" s="116"/>
      <c r="M27" s="117">
        <f t="shared" si="1"/>
        <v>0</v>
      </c>
    </row>
    <row r="28" spans="1:13" s="101" customFormat="1" ht="18.75" x14ac:dyDescent="0.3">
      <c r="A28" s="101" t="s">
        <v>428</v>
      </c>
      <c r="E28" s="113"/>
      <c r="F28" s="116"/>
      <c r="G28" s="116"/>
      <c r="H28" s="116"/>
      <c r="I28" s="116"/>
      <c r="J28" s="125">
        <v>-29504</v>
      </c>
      <c r="K28" s="117">
        <f t="shared" si="2"/>
        <v>-29504</v>
      </c>
      <c r="L28" s="116">
        <v>-2371</v>
      </c>
      <c r="M28" s="117">
        <f t="shared" si="1"/>
        <v>-31875</v>
      </c>
    </row>
    <row r="29" spans="1:13" s="101" customFormat="1" ht="18.75" x14ac:dyDescent="0.3">
      <c r="E29" s="113"/>
      <c r="F29" s="116"/>
      <c r="G29" s="116"/>
      <c r="H29" s="116"/>
      <c r="I29" s="116"/>
      <c r="J29" s="125"/>
      <c r="K29" s="117">
        <f t="shared" si="2"/>
        <v>0</v>
      </c>
      <c r="L29" s="116"/>
      <c r="M29" s="117">
        <f t="shared" si="1"/>
        <v>0</v>
      </c>
    </row>
    <row r="30" spans="1:13" s="101" customFormat="1" ht="18.75" x14ac:dyDescent="0.3">
      <c r="A30" s="101" t="s">
        <v>468</v>
      </c>
      <c r="E30" s="113">
        <v>10251</v>
      </c>
      <c r="F30" s="116">
        <v>105078</v>
      </c>
      <c r="G30" s="116"/>
      <c r="H30" s="116"/>
      <c r="I30" s="116"/>
      <c r="J30" s="125"/>
      <c r="K30" s="117">
        <f t="shared" si="2"/>
        <v>115329</v>
      </c>
      <c r="L30" s="116"/>
      <c r="M30" s="117">
        <f t="shared" si="1"/>
        <v>115329</v>
      </c>
    </row>
    <row r="31" spans="1:13" s="101" customFormat="1" ht="18.75" x14ac:dyDescent="0.3">
      <c r="E31" s="127"/>
      <c r="J31" s="130"/>
      <c r="K31" s="117">
        <f t="shared" si="2"/>
        <v>0</v>
      </c>
      <c r="L31" s="116"/>
      <c r="M31" s="117">
        <f t="shared" si="1"/>
        <v>0</v>
      </c>
    </row>
    <row r="32" spans="1:13" s="101" customFormat="1" ht="18" x14ac:dyDescent="0.25">
      <c r="K32" s="115"/>
      <c r="M32" s="2"/>
    </row>
    <row r="33" spans="1:13" s="101" customFormat="1" ht="19.5" thickBot="1" x14ac:dyDescent="0.35">
      <c r="A33" s="2" t="s">
        <v>456</v>
      </c>
      <c r="B33" s="1"/>
      <c r="E33" s="131">
        <f>SUM(E19:E32)</f>
        <v>207837</v>
      </c>
      <c r="F33" s="131">
        <f t="shared" ref="F33:M33" si="3">SUM(F19:F32)</f>
        <v>113560</v>
      </c>
      <c r="G33" s="131">
        <f t="shared" si="3"/>
        <v>0</v>
      </c>
      <c r="H33" s="131">
        <f t="shared" si="3"/>
        <v>7021.4750000000004</v>
      </c>
      <c r="I33" s="131">
        <f t="shared" si="3"/>
        <v>-4178.4937479079999</v>
      </c>
      <c r="J33" s="131">
        <f t="shared" si="3"/>
        <v>411603.48594619444</v>
      </c>
      <c r="K33" s="132">
        <f t="shared" si="3"/>
        <v>735843.46719828644</v>
      </c>
      <c r="L33" s="131">
        <f t="shared" si="3"/>
        <v>63419</v>
      </c>
      <c r="M33" s="132">
        <f t="shared" si="3"/>
        <v>799262.46719828644</v>
      </c>
    </row>
    <row r="34" spans="1:13" s="101" customFormat="1" ht="18.75" thickTop="1" x14ac:dyDescent="0.25">
      <c r="J34" s="134"/>
      <c r="K34" s="2"/>
      <c r="L34" s="134"/>
      <c r="M34" s="138"/>
    </row>
    <row r="35" spans="1:13" s="101" customFormat="1" ht="18" hidden="1" x14ac:dyDescent="0.25">
      <c r="J35" s="133"/>
      <c r="K35" s="2"/>
      <c r="L35" s="116"/>
      <c r="M35" s="117"/>
    </row>
    <row r="36" spans="1:13" s="101" customFormat="1" ht="18" hidden="1" x14ac:dyDescent="0.25">
      <c r="J36" s="134"/>
      <c r="K36" s="2"/>
      <c r="L36" s="135"/>
      <c r="M36" s="136"/>
    </row>
    <row r="37" spans="1:13" s="101" customFormat="1" ht="18" hidden="1" x14ac:dyDescent="0.25">
      <c r="J37" s="129"/>
      <c r="K37" s="137"/>
      <c r="L37" s="129"/>
      <c r="M37" s="137"/>
    </row>
    <row r="42" spans="1:13" ht="15.75" x14ac:dyDescent="0.25">
      <c r="A42" s="4" t="s">
        <v>393</v>
      </c>
    </row>
    <row r="43" spans="1:13" ht="15.75" x14ac:dyDescent="0.25">
      <c r="A43" s="4" t="s">
        <v>158</v>
      </c>
    </row>
    <row r="44" spans="1:13" ht="15" x14ac:dyDescent="0.25">
      <c r="A44" s="5"/>
    </row>
  </sheetData>
  <phoneticPr fontId="3" type="noConversion"/>
  <pageMargins left="0.75" right="0.75" top="1" bottom="1" header="0.5" footer="0.5"/>
  <pageSetup paperSize="9"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6"/>
  <sheetViews>
    <sheetView tabSelected="1" zoomScale="87" zoomScaleNormal="87" zoomScaleSheetLayoutView="82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J6" sqref="J6"/>
    </sheetView>
  </sheetViews>
  <sheetFormatPr defaultRowHeight="12.75" x14ac:dyDescent="0.2"/>
  <cols>
    <col min="1" max="1" width="9.140625" style="174"/>
    <col min="2" max="2" width="43.7109375" style="174" customWidth="1"/>
    <col min="3" max="3" width="22.42578125" style="174" customWidth="1"/>
    <col min="4" max="4" width="22" style="174" customWidth="1"/>
    <col min="5" max="5" width="12" style="174" customWidth="1"/>
    <col min="6" max="6" width="20.140625" style="174" customWidth="1"/>
    <col min="7" max="7" width="23.28515625" style="174" bestFit="1" customWidth="1"/>
    <col min="8" max="8" width="21.7109375" style="174" customWidth="1"/>
    <col min="9" max="10" width="9.140625" style="174"/>
    <col min="11" max="11" width="10.42578125" style="174" customWidth="1"/>
    <col min="12" max="12" width="10.28515625" style="174" customWidth="1"/>
    <col min="13" max="16384" width="9.140625" style="174"/>
  </cols>
  <sheetData>
    <row r="1" spans="1:8" ht="19.5" x14ac:dyDescent="0.35">
      <c r="A1" s="195" t="s">
        <v>28</v>
      </c>
    </row>
    <row r="2" spans="1:8" ht="15" x14ac:dyDescent="0.25">
      <c r="A2" s="196" t="s">
        <v>3</v>
      </c>
    </row>
    <row r="3" spans="1:8" ht="18" x14ac:dyDescent="0.25">
      <c r="A3" s="33" t="s">
        <v>444</v>
      </c>
    </row>
    <row r="4" spans="1:8" ht="15" x14ac:dyDescent="0.25">
      <c r="A4" s="196"/>
    </row>
    <row r="5" spans="1:8" x14ac:dyDescent="0.2">
      <c r="A5" s="39" t="s">
        <v>57</v>
      </c>
    </row>
    <row r="6" spans="1:8" x14ac:dyDescent="0.2">
      <c r="D6" s="189"/>
      <c r="E6" s="189"/>
      <c r="F6" s="189"/>
    </row>
    <row r="7" spans="1:8" ht="18.75" x14ac:dyDescent="0.3">
      <c r="A7" s="197" t="s">
        <v>58</v>
      </c>
      <c r="B7" s="198" t="s">
        <v>117</v>
      </c>
    </row>
    <row r="8" spans="1:8" ht="14.25" x14ac:dyDescent="0.2">
      <c r="A8" s="36"/>
      <c r="B8" s="199"/>
    </row>
    <row r="9" spans="1:8" s="222" customFormat="1" ht="14.25" x14ac:dyDescent="0.2">
      <c r="B9" s="242"/>
      <c r="C9" s="7" t="s">
        <v>59</v>
      </c>
      <c r="D9" s="7" t="s">
        <v>60</v>
      </c>
      <c r="E9" s="7" t="s">
        <v>61</v>
      </c>
      <c r="F9" s="200" t="s">
        <v>62</v>
      </c>
      <c r="G9" s="200" t="s">
        <v>0</v>
      </c>
      <c r="H9" s="7" t="s">
        <v>61</v>
      </c>
    </row>
    <row r="10" spans="1:8" s="222" customFormat="1" ht="14.25" x14ac:dyDescent="0.2">
      <c r="B10" s="243"/>
      <c r="C10" s="8" t="s">
        <v>63</v>
      </c>
      <c r="D10" s="8" t="s">
        <v>64</v>
      </c>
      <c r="E10" s="8" t="s">
        <v>65</v>
      </c>
      <c r="F10" s="201" t="s">
        <v>66</v>
      </c>
      <c r="G10" s="201" t="s">
        <v>67</v>
      </c>
      <c r="H10" s="8" t="s">
        <v>65</v>
      </c>
    </row>
    <row r="11" spans="1:8" s="222" customFormat="1" ht="14.25" x14ac:dyDescent="0.2">
      <c r="B11" s="243"/>
      <c r="C11" s="202"/>
      <c r="D11" s="8" t="s">
        <v>63</v>
      </c>
      <c r="E11" s="8"/>
      <c r="F11" s="201"/>
      <c r="G11" s="201" t="s">
        <v>68</v>
      </c>
      <c r="H11" s="244"/>
    </row>
    <row r="12" spans="1:8" s="222" customFormat="1" ht="14.25" x14ac:dyDescent="0.2">
      <c r="B12" s="242"/>
      <c r="C12" s="7" t="s">
        <v>450</v>
      </c>
      <c r="D12" s="7" t="s">
        <v>451</v>
      </c>
      <c r="E12" s="7"/>
      <c r="F12" s="7" t="s">
        <v>300</v>
      </c>
      <c r="G12" s="7" t="s">
        <v>183</v>
      </c>
      <c r="H12" s="244"/>
    </row>
    <row r="13" spans="1:8" s="222" customFormat="1" ht="14.25" x14ac:dyDescent="0.2">
      <c r="B13" s="245"/>
      <c r="C13" s="203" t="s">
        <v>448</v>
      </c>
      <c r="D13" s="203" t="s">
        <v>301</v>
      </c>
      <c r="E13" s="203"/>
      <c r="F13" s="203" t="s">
        <v>448</v>
      </c>
      <c r="G13" s="203" t="s">
        <v>301</v>
      </c>
      <c r="H13" s="244"/>
    </row>
    <row r="14" spans="1:8" s="222" customFormat="1" ht="14.25" x14ac:dyDescent="0.2">
      <c r="B14" s="246"/>
      <c r="C14" s="204" t="s">
        <v>69</v>
      </c>
      <c r="D14" s="204" t="s">
        <v>69</v>
      </c>
      <c r="E14" s="204"/>
      <c r="F14" s="205" t="s">
        <v>69</v>
      </c>
      <c r="G14" s="205" t="s">
        <v>69</v>
      </c>
      <c r="H14" s="244"/>
    </row>
    <row r="15" spans="1:8" s="222" customFormat="1" ht="14.25" x14ac:dyDescent="0.2">
      <c r="B15" s="247"/>
      <c r="C15" s="204" t="s">
        <v>2</v>
      </c>
      <c r="D15" s="204" t="s">
        <v>2</v>
      </c>
      <c r="E15" s="204"/>
      <c r="F15" s="205" t="s">
        <v>2</v>
      </c>
      <c r="G15" s="204" t="s">
        <v>2</v>
      </c>
      <c r="H15" s="244"/>
    </row>
    <row r="16" spans="1:8" s="222" customFormat="1" ht="15" x14ac:dyDescent="0.25">
      <c r="B16" s="247" t="s">
        <v>70</v>
      </c>
      <c r="C16" s="206">
        <v>112106</v>
      </c>
      <c r="D16" s="206">
        <v>92822</v>
      </c>
      <c r="E16" s="207">
        <f>SUM(C16-D16)/D16</f>
        <v>0.20775247247419792</v>
      </c>
      <c r="F16" s="206">
        <v>450358</v>
      </c>
      <c r="G16" s="206">
        <v>356923</v>
      </c>
      <c r="H16" s="207">
        <f>SUM(F16-G16)/G16</f>
        <v>0.26177915124550671</v>
      </c>
    </row>
    <row r="17" spans="1:8" s="222" customFormat="1" ht="15" x14ac:dyDescent="0.25">
      <c r="B17" s="247" t="s">
        <v>171</v>
      </c>
      <c r="C17" s="206">
        <v>103078</v>
      </c>
      <c r="D17" s="206">
        <v>92461</v>
      </c>
      <c r="E17" s="208">
        <f>SUM(C17-D17)/D17</f>
        <v>0.11482679183655811</v>
      </c>
      <c r="F17" s="206">
        <v>332262</v>
      </c>
      <c r="G17" s="206">
        <v>269381</v>
      </c>
      <c r="H17" s="208">
        <f>SUM(F17-G17)/G17</f>
        <v>0.23342774731699711</v>
      </c>
    </row>
    <row r="18" spans="1:8" s="222" customFormat="1" ht="17.25" x14ac:dyDescent="0.4">
      <c r="B18" s="247" t="s">
        <v>71</v>
      </c>
      <c r="C18" s="216">
        <v>287398</v>
      </c>
      <c r="D18" s="216">
        <v>227741</v>
      </c>
      <c r="E18" s="208">
        <f>SUM(C18-D18)/D18</f>
        <v>0.26195107600300344</v>
      </c>
      <c r="F18" s="206">
        <v>994131</v>
      </c>
      <c r="G18" s="206">
        <v>850092</v>
      </c>
      <c r="H18" s="208">
        <f>SUM(F18-G18)/G18</f>
        <v>0.16943930774551461</v>
      </c>
    </row>
    <row r="19" spans="1:8" s="222" customFormat="1" ht="18" thickBot="1" x14ac:dyDescent="0.45">
      <c r="B19" s="247" t="s">
        <v>48</v>
      </c>
      <c r="C19" s="248">
        <f>SUM(C16:C18)</f>
        <v>502582</v>
      </c>
      <c r="D19" s="249">
        <f>SUM(D16:D18)</f>
        <v>413024</v>
      </c>
      <c r="E19" s="209">
        <f>SUM(C19-D19)/D19</f>
        <v>0.2168348570543116</v>
      </c>
      <c r="F19" s="210">
        <f>SUM(F16:F18)</f>
        <v>1776751</v>
      </c>
      <c r="G19" s="211">
        <f>SUM(G16:G18)</f>
        <v>1476396</v>
      </c>
      <c r="H19" s="209">
        <f>SUM(F19-G19)/G19</f>
        <v>0.20343796650763074</v>
      </c>
    </row>
    <row r="20" spans="1:8" s="222" customFormat="1" ht="15" thickTop="1" x14ac:dyDescent="0.2">
      <c r="B20" s="250"/>
      <c r="C20" s="251"/>
      <c r="D20" s="252"/>
      <c r="E20" s="252"/>
      <c r="F20" s="253"/>
      <c r="G20" s="252"/>
      <c r="H20" s="244"/>
    </row>
    <row r="21" spans="1:8" s="222" customFormat="1" ht="14.25" x14ac:dyDescent="0.2">
      <c r="B21" s="247"/>
      <c r="C21" s="7" t="s">
        <v>450</v>
      </c>
      <c r="D21" s="7" t="s">
        <v>451</v>
      </c>
      <c r="E21" s="7"/>
      <c r="F21" s="7" t="s">
        <v>300</v>
      </c>
      <c r="G21" s="7" t="s">
        <v>183</v>
      </c>
      <c r="H21" s="244"/>
    </row>
    <row r="22" spans="1:8" s="222" customFormat="1" ht="14.25" x14ac:dyDescent="0.2">
      <c r="B22" s="247"/>
      <c r="C22" s="203" t="s">
        <v>448</v>
      </c>
      <c r="D22" s="203" t="s">
        <v>301</v>
      </c>
      <c r="E22" s="203"/>
      <c r="F22" s="203" t="s">
        <v>448</v>
      </c>
      <c r="G22" s="203" t="s">
        <v>301</v>
      </c>
      <c r="H22" s="244"/>
    </row>
    <row r="23" spans="1:8" s="222" customFormat="1" ht="14.25" x14ac:dyDescent="0.2">
      <c r="B23" s="247"/>
      <c r="C23" s="204" t="s">
        <v>45</v>
      </c>
      <c r="D23" s="204" t="s">
        <v>45</v>
      </c>
      <c r="E23" s="204"/>
      <c r="F23" s="205" t="s">
        <v>45</v>
      </c>
      <c r="G23" s="204" t="s">
        <v>45</v>
      </c>
      <c r="H23" s="244"/>
    </row>
    <row r="24" spans="1:8" s="222" customFormat="1" ht="14.25" x14ac:dyDescent="0.2">
      <c r="B24" s="247"/>
      <c r="C24" s="204" t="s">
        <v>2</v>
      </c>
      <c r="D24" s="7" t="s">
        <v>2</v>
      </c>
      <c r="E24" s="7"/>
      <c r="F24" s="212" t="s">
        <v>2</v>
      </c>
      <c r="G24" s="7" t="s">
        <v>2</v>
      </c>
      <c r="H24" s="244"/>
    </row>
    <row r="25" spans="1:8" s="222" customFormat="1" ht="14.25" x14ac:dyDescent="0.2">
      <c r="B25" s="247"/>
      <c r="C25" s="204"/>
      <c r="D25" s="204"/>
      <c r="E25" s="7"/>
      <c r="F25" s="213"/>
      <c r="G25" s="204"/>
      <c r="H25" s="244"/>
    </row>
    <row r="26" spans="1:8" s="222" customFormat="1" ht="15" x14ac:dyDescent="0.25">
      <c r="B26" s="247" t="s">
        <v>70</v>
      </c>
      <c r="C26" s="206">
        <v>10485</v>
      </c>
      <c r="D26" s="206">
        <v>13004</v>
      </c>
      <c r="E26" s="214">
        <f>SUM(C26-D26)/D26</f>
        <v>-0.19370962780682865</v>
      </c>
      <c r="F26" s="215">
        <v>63444</v>
      </c>
      <c r="G26" s="48">
        <v>55399</v>
      </c>
      <c r="H26" s="214">
        <f>SUM(F26-G26)/G26</f>
        <v>0.14521922778389501</v>
      </c>
    </row>
    <row r="27" spans="1:8" s="222" customFormat="1" ht="15" x14ac:dyDescent="0.25">
      <c r="B27" s="247" t="s">
        <v>171</v>
      </c>
      <c r="C27" s="206">
        <v>2343</v>
      </c>
      <c r="D27" s="206">
        <v>2486</v>
      </c>
      <c r="E27" s="207">
        <f>SUM(C27-D27)/D27</f>
        <v>-5.7522123893805309E-2</v>
      </c>
      <c r="F27" s="206">
        <v>5299</v>
      </c>
      <c r="G27" s="48">
        <v>8011</v>
      </c>
      <c r="H27" s="207">
        <f>SUM(F27-G27)/G27</f>
        <v>-0.33853451504181747</v>
      </c>
    </row>
    <row r="28" spans="1:8" s="222" customFormat="1" ht="17.25" x14ac:dyDescent="0.4">
      <c r="B28" s="247" t="s">
        <v>71</v>
      </c>
      <c r="C28" s="216">
        <v>27625.239650559066</v>
      </c>
      <c r="D28" s="216">
        <v>19419</v>
      </c>
      <c r="E28" s="207">
        <f>SUM(C28-D28)/D28</f>
        <v>0.42258816883253852</v>
      </c>
      <c r="F28" s="217">
        <v>92098</v>
      </c>
      <c r="G28" s="48">
        <v>72605</v>
      </c>
      <c r="H28" s="207">
        <f>SUM(F28-G28)/G28</f>
        <v>0.26848013222229872</v>
      </c>
    </row>
    <row r="29" spans="1:8" s="222" customFormat="1" ht="17.25" x14ac:dyDescent="0.4">
      <c r="B29" s="247" t="s">
        <v>48</v>
      </c>
      <c r="C29" s="248">
        <f>SUM(C26:C28)</f>
        <v>40453.239650559066</v>
      </c>
      <c r="D29" s="248">
        <f>SUM(D26:D28)</f>
        <v>34909</v>
      </c>
      <c r="E29" s="218">
        <f>SUM(C29-D29)/D29</f>
        <v>0.15881977858314664</v>
      </c>
      <c r="F29" s="219">
        <f>SUM(F26:F28)</f>
        <v>160841</v>
      </c>
      <c r="G29" s="220">
        <f>SUM(G26:G28)</f>
        <v>136015</v>
      </c>
      <c r="H29" s="218">
        <f>SUM(F29-G29)/G29</f>
        <v>0.18252398632503769</v>
      </c>
    </row>
    <row r="30" spans="1:8" s="222" customFormat="1" ht="17.25" x14ac:dyDescent="0.4">
      <c r="B30" s="254"/>
      <c r="C30" s="255"/>
      <c r="D30" s="256"/>
      <c r="E30" s="256"/>
      <c r="F30" s="256"/>
      <c r="G30" s="257"/>
      <c r="H30" s="258"/>
    </row>
    <row r="31" spans="1:8" ht="17.25" x14ac:dyDescent="0.4">
      <c r="B31" s="259"/>
      <c r="C31" s="260"/>
      <c r="D31" s="259"/>
      <c r="E31" s="259"/>
      <c r="F31" s="259"/>
      <c r="G31" s="261"/>
      <c r="H31" s="261"/>
    </row>
    <row r="32" spans="1:8" s="222" customFormat="1" ht="14.25" x14ac:dyDescent="0.2">
      <c r="A32" s="221" t="s">
        <v>72</v>
      </c>
      <c r="B32" s="222" t="s">
        <v>477</v>
      </c>
    </row>
    <row r="33" spans="1:2" s="222" customFormat="1" ht="14.25" x14ac:dyDescent="0.2">
      <c r="A33" s="221"/>
      <c r="B33" s="222" t="s">
        <v>478</v>
      </c>
    </row>
    <row r="34" spans="1:2" s="222" customFormat="1" ht="14.25" x14ac:dyDescent="0.2">
      <c r="A34" s="221"/>
    </row>
    <row r="35" spans="1:2" s="222" customFormat="1" ht="14.25" x14ac:dyDescent="0.2">
      <c r="A35" s="221"/>
      <c r="B35" s="223" t="s">
        <v>479</v>
      </c>
    </row>
    <row r="36" spans="1:2" s="222" customFormat="1" ht="14.25" x14ac:dyDescent="0.2">
      <c r="A36" s="221"/>
      <c r="B36" s="222" t="s">
        <v>480</v>
      </c>
    </row>
    <row r="37" spans="1:2" s="222" customFormat="1" ht="14.25" x14ac:dyDescent="0.2">
      <c r="A37" s="221"/>
    </row>
    <row r="38" spans="1:2" s="222" customFormat="1" ht="14.25" x14ac:dyDescent="0.2">
      <c r="A38" s="221" t="s">
        <v>73</v>
      </c>
      <c r="B38" s="222" t="s">
        <v>494</v>
      </c>
    </row>
    <row r="39" spans="1:2" s="222" customFormat="1" ht="14.25" x14ac:dyDescent="0.2">
      <c r="A39" s="221"/>
      <c r="B39" s="222" t="s">
        <v>463</v>
      </c>
    </row>
    <row r="40" spans="1:2" s="222" customFormat="1" ht="14.25" x14ac:dyDescent="0.2">
      <c r="A40" s="221"/>
    </row>
    <row r="41" spans="1:2" s="222" customFormat="1" ht="14.25" x14ac:dyDescent="0.2">
      <c r="A41" s="221"/>
      <c r="B41" s="222" t="s">
        <v>483</v>
      </c>
    </row>
    <row r="42" spans="1:2" s="222" customFormat="1" ht="14.25" x14ac:dyDescent="0.2">
      <c r="A42" s="221"/>
      <c r="B42" s="222" t="s">
        <v>481</v>
      </c>
    </row>
    <row r="43" spans="1:2" s="222" customFormat="1" ht="14.25" x14ac:dyDescent="0.2">
      <c r="A43" s="221"/>
      <c r="B43" s="222" t="s">
        <v>474</v>
      </c>
    </row>
    <row r="44" spans="1:2" s="222" customFormat="1" ht="14.25" x14ac:dyDescent="0.2">
      <c r="A44" s="221"/>
      <c r="B44" s="223"/>
    </row>
    <row r="45" spans="1:2" s="222" customFormat="1" ht="14.25" x14ac:dyDescent="0.2">
      <c r="A45" s="221" t="s">
        <v>74</v>
      </c>
      <c r="B45" s="223" t="s">
        <v>500</v>
      </c>
    </row>
    <row r="46" spans="1:2" s="222" customFormat="1" ht="14.25" x14ac:dyDescent="0.2">
      <c r="A46" s="221"/>
      <c r="B46" s="222" t="s">
        <v>493</v>
      </c>
    </row>
    <row r="47" spans="1:2" s="222" customFormat="1" ht="14.25" x14ac:dyDescent="0.2">
      <c r="A47" s="221"/>
    </row>
    <row r="48" spans="1:2" s="222" customFormat="1" ht="14.25" x14ac:dyDescent="0.2">
      <c r="B48" s="223" t="s">
        <v>482</v>
      </c>
    </row>
    <row r="49" spans="1:8" s="222" customFormat="1" ht="14.25" x14ac:dyDescent="0.2">
      <c r="B49" s="222" t="s">
        <v>457</v>
      </c>
    </row>
    <row r="51" spans="1:8" ht="18.75" x14ac:dyDescent="0.3">
      <c r="A51" s="197" t="s">
        <v>75</v>
      </c>
      <c r="B51" s="198" t="s">
        <v>76</v>
      </c>
    </row>
    <row r="52" spans="1:8" s="222" customFormat="1" ht="14.25" x14ac:dyDescent="0.2">
      <c r="B52" s="262"/>
      <c r="C52" s="224" t="s">
        <v>77</v>
      </c>
      <c r="D52" s="225" t="s">
        <v>172</v>
      </c>
      <c r="E52" s="7" t="s">
        <v>61</v>
      </c>
      <c r="F52" s="224" t="s">
        <v>77</v>
      </c>
      <c r="G52" s="204" t="s">
        <v>78</v>
      </c>
      <c r="H52" s="7" t="s">
        <v>61</v>
      </c>
    </row>
    <row r="53" spans="1:8" s="222" customFormat="1" ht="14.25" x14ac:dyDescent="0.2">
      <c r="B53" s="247"/>
      <c r="C53" s="7" t="s">
        <v>450</v>
      </c>
      <c r="D53" s="7" t="s">
        <v>436</v>
      </c>
      <c r="E53" s="8" t="s">
        <v>65</v>
      </c>
      <c r="F53" s="7" t="s">
        <v>450</v>
      </c>
      <c r="G53" s="7" t="s">
        <v>436</v>
      </c>
      <c r="H53" s="8" t="s">
        <v>65</v>
      </c>
    </row>
    <row r="54" spans="1:8" s="222" customFormat="1" ht="14.25" x14ac:dyDescent="0.2">
      <c r="B54" s="247"/>
      <c r="C54" s="203" t="s">
        <v>448</v>
      </c>
      <c r="D54" s="203" t="s">
        <v>437</v>
      </c>
      <c r="E54" s="202"/>
      <c r="F54" s="203" t="s">
        <v>448</v>
      </c>
      <c r="G54" s="203" t="s">
        <v>437</v>
      </c>
      <c r="H54" s="8"/>
    </row>
    <row r="55" spans="1:8" s="222" customFormat="1" ht="14.25" x14ac:dyDescent="0.2">
      <c r="B55" s="250"/>
      <c r="C55" s="204" t="s">
        <v>69</v>
      </c>
      <c r="D55" s="226" t="s">
        <v>69</v>
      </c>
      <c r="E55" s="203"/>
      <c r="F55" s="204" t="s">
        <v>45</v>
      </c>
      <c r="G55" s="226" t="s">
        <v>45</v>
      </c>
      <c r="H55" s="203"/>
    </row>
    <row r="56" spans="1:8" s="222" customFormat="1" ht="14.25" x14ac:dyDescent="0.2">
      <c r="B56" s="244" t="s">
        <v>79</v>
      </c>
      <c r="C56" s="263"/>
      <c r="D56" s="244"/>
      <c r="E56" s="244"/>
      <c r="F56" s="244"/>
      <c r="G56" s="263"/>
      <c r="H56" s="244"/>
    </row>
    <row r="57" spans="1:8" s="222" customFormat="1" ht="15" x14ac:dyDescent="0.25">
      <c r="B57" s="247" t="s">
        <v>70</v>
      </c>
      <c r="C57" s="206">
        <f>SUM(C16)</f>
        <v>112106</v>
      </c>
      <c r="D57" s="206">
        <v>117140</v>
      </c>
      <c r="E57" s="208">
        <f>SUM(C57-D57)/D57</f>
        <v>-4.2974218883387399E-2</v>
      </c>
      <c r="F57" s="206">
        <f>SUM(C26)</f>
        <v>10485</v>
      </c>
      <c r="G57" s="206">
        <v>17767</v>
      </c>
      <c r="H57" s="207">
        <f>SUM(F57-G57)/G57</f>
        <v>-0.40986097821804468</v>
      </c>
    </row>
    <row r="58" spans="1:8" s="222" customFormat="1" ht="15" x14ac:dyDescent="0.25">
      <c r="B58" s="247" t="s">
        <v>171</v>
      </c>
      <c r="C58" s="206">
        <f>SUM(C17)</f>
        <v>103078</v>
      </c>
      <c r="D58" s="206">
        <v>87055</v>
      </c>
      <c r="E58" s="208">
        <f>SUM(C58-D58)/D58</f>
        <v>0.18405605651599563</v>
      </c>
      <c r="F58" s="206">
        <f>SUM(C27)</f>
        <v>2343</v>
      </c>
      <c r="G58" s="206">
        <v>806</v>
      </c>
      <c r="H58" s="207">
        <f>SUM(F58-G58)/G58</f>
        <v>1.9069478908188586</v>
      </c>
    </row>
    <row r="59" spans="1:8" s="222" customFormat="1" ht="17.25" x14ac:dyDescent="0.4">
      <c r="B59" s="247" t="s">
        <v>71</v>
      </c>
      <c r="C59" s="216">
        <f>SUM(C18)</f>
        <v>287398</v>
      </c>
      <c r="D59" s="216">
        <v>246754</v>
      </c>
      <c r="E59" s="208">
        <f>SUM(C59-D59)/D59</f>
        <v>0.16471465508157923</v>
      </c>
      <c r="F59" s="216">
        <f>SUM(C28)</f>
        <v>27625.239650559066</v>
      </c>
      <c r="G59" s="216">
        <v>25824</v>
      </c>
      <c r="H59" s="207">
        <f>SUM(F59-G59)/G59</f>
        <v>6.9750606047051814E-2</v>
      </c>
    </row>
    <row r="60" spans="1:8" s="222" customFormat="1" ht="17.25" x14ac:dyDescent="0.4">
      <c r="B60" s="251" t="s">
        <v>48</v>
      </c>
      <c r="C60" s="264">
        <f>SUM(C57:C59)</f>
        <v>502582</v>
      </c>
      <c r="D60" s="264">
        <f>SUM(D57:D59)</f>
        <v>450949</v>
      </c>
      <c r="E60" s="209">
        <f>SUM(C60-D60)/D60</f>
        <v>0.11449853531108839</v>
      </c>
      <c r="F60" s="264">
        <f>SUM(F57:F59)</f>
        <v>40453.239650559066</v>
      </c>
      <c r="G60" s="264">
        <f>SUM(G57:G59)</f>
        <v>44397</v>
      </c>
      <c r="H60" s="218">
        <f>SUM(F60-G60)/G60</f>
        <v>-8.8829433282450035E-2</v>
      </c>
    </row>
    <row r="61" spans="1:8" s="222" customFormat="1" ht="16.5" x14ac:dyDescent="0.35">
      <c r="B61" s="265"/>
      <c r="C61" s="266"/>
      <c r="D61" s="267"/>
      <c r="E61" s="268"/>
      <c r="F61" s="268"/>
      <c r="G61" s="269"/>
      <c r="H61" s="227"/>
    </row>
    <row r="62" spans="1:8" ht="16.5" x14ac:dyDescent="0.35">
      <c r="B62" s="259"/>
      <c r="C62" s="270"/>
      <c r="D62" s="271"/>
      <c r="E62" s="271"/>
      <c r="F62" s="271"/>
      <c r="G62" s="272"/>
      <c r="H62" s="228"/>
    </row>
    <row r="63" spans="1:8" s="222" customFormat="1" ht="14.25" x14ac:dyDescent="0.2">
      <c r="A63" s="221" t="s">
        <v>72</v>
      </c>
      <c r="B63" s="32" t="s">
        <v>442</v>
      </c>
    </row>
    <row r="64" spans="1:8" s="222" customFormat="1" ht="14.25" x14ac:dyDescent="0.2">
      <c r="A64" s="221"/>
      <c r="B64" s="222" t="s">
        <v>497</v>
      </c>
    </row>
    <row r="65" spans="1:8" s="222" customFormat="1" ht="14.25" x14ac:dyDescent="0.2"/>
    <row r="66" spans="1:8" s="222" customFormat="1" ht="14.25" x14ac:dyDescent="0.2">
      <c r="A66" s="221" t="s">
        <v>73</v>
      </c>
      <c r="B66" s="223" t="s">
        <v>495</v>
      </c>
    </row>
    <row r="67" spans="1:8" s="222" customFormat="1" ht="14.25" x14ac:dyDescent="0.2">
      <c r="A67" s="221"/>
      <c r="B67" s="222" t="s">
        <v>496</v>
      </c>
    </row>
    <row r="68" spans="1:8" s="222" customFormat="1" ht="14.25" x14ac:dyDescent="0.2">
      <c r="A68" s="221"/>
    </row>
    <row r="69" spans="1:8" s="222" customFormat="1" ht="14.25" x14ac:dyDescent="0.2">
      <c r="A69" s="221" t="s">
        <v>80</v>
      </c>
      <c r="B69" s="222" t="s">
        <v>499</v>
      </c>
    </row>
    <row r="70" spans="1:8" s="222" customFormat="1" ht="14.25" x14ac:dyDescent="0.2">
      <c r="B70" s="222" t="s">
        <v>458</v>
      </c>
    </row>
    <row r="73" spans="1:8" ht="18.75" x14ac:dyDescent="0.3">
      <c r="A73" s="197" t="s">
        <v>81</v>
      </c>
      <c r="B73" s="35" t="s">
        <v>461</v>
      </c>
      <c r="F73" s="74"/>
    </row>
    <row r="74" spans="1:8" ht="15" x14ac:dyDescent="0.25">
      <c r="B74" s="222" t="s">
        <v>462</v>
      </c>
      <c r="F74" s="74"/>
    </row>
    <row r="75" spans="1:8" ht="15" x14ac:dyDescent="0.25">
      <c r="B75" s="193"/>
      <c r="F75" s="74"/>
    </row>
    <row r="76" spans="1:8" ht="18.75" x14ac:dyDescent="0.3">
      <c r="A76" s="197" t="s">
        <v>82</v>
      </c>
      <c r="B76" s="35" t="s">
        <v>83</v>
      </c>
    </row>
    <row r="77" spans="1:8" s="46" customFormat="1" ht="15" x14ac:dyDescent="0.2">
      <c r="B77" s="222" t="s">
        <v>84</v>
      </c>
    </row>
    <row r="78" spans="1:8" ht="15" x14ac:dyDescent="0.25">
      <c r="B78" s="193"/>
      <c r="H78" s="36" t="s">
        <v>119</v>
      </c>
    </row>
    <row r="79" spans="1:8" ht="24" customHeight="1" x14ac:dyDescent="0.3">
      <c r="A79" s="197" t="s">
        <v>85</v>
      </c>
      <c r="B79" s="229" t="s">
        <v>86</v>
      </c>
      <c r="E79" s="36"/>
      <c r="H79" s="230" t="s">
        <v>42</v>
      </c>
    </row>
    <row r="80" spans="1:8" ht="14.25" x14ac:dyDescent="0.2">
      <c r="H80" s="231" t="s">
        <v>448</v>
      </c>
    </row>
    <row r="81" spans="1:8" x14ac:dyDescent="0.2">
      <c r="H81" s="232" t="s">
        <v>2</v>
      </c>
    </row>
    <row r="82" spans="1:8" ht="15.75" x14ac:dyDescent="0.25">
      <c r="B82" s="46" t="s">
        <v>88</v>
      </c>
      <c r="H82" s="48">
        <f>19358181.76/1000</f>
        <v>19358.181760000003</v>
      </c>
    </row>
    <row r="83" spans="1:8" ht="18" x14ac:dyDescent="0.4">
      <c r="B83" s="46" t="s">
        <v>89</v>
      </c>
      <c r="E83" s="233"/>
      <c r="F83" s="234"/>
      <c r="H83" s="234">
        <f>7758264.52/1000</f>
        <v>7758.2645199999997</v>
      </c>
    </row>
    <row r="84" spans="1:8" ht="18" x14ac:dyDescent="0.4">
      <c r="B84" s="46"/>
      <c r="E84" s="273"/>
      <c r="F84" s="235"/>
      <c r="H84" s="236">
        <f>SUM(H82:H83)</f>
        <v>27116.446280000004</v>
      </c>
    </row>
    <row r="85" spans="1:8" ht="14.25" x14ac:dyDescent="0.2">
      <c r="B85" s="222" t="s">
        <v>90</v>
      </c>
    </row>
    <row r="87" spans="1:8" ht="18.75" x14ac:dyDescent="0.3">
      <c r="A87" s="197" t="s">
        <v>91</v>
      </c>
      <c r="B87" s="198" t="s">
        <v>92</v>
      </c>
    </row>
    <row r="88" spans="1:8" ht="14.25" x14ac:dyDescent="0.2">
      <c r="B88" s="223" t="s">
        <v>443</v>
      </c>
    </row>
    <row r="89" spans="1:8" ht="15" x14ac:dyDescent="0.25">
      <c r="B89" s="239"/>
    </row>
    <row r="90" spans="1:8" ht="17.25" x14ac:dyDescent="0.4">
      <c r="B90" s="239"/>
      <c r="F90" s="236"/>
      <c r="G90" s="236"/>
    </row>
    <row r="91" spans="1:8" ht="20.25" x14ac:dyDescent="0.4">
      <c r="A91" s="197" t="s">
        <v>93</v>
      </c>
      <c r="B91" s="198" t="s">
        <v>94</v>
      </c>
      <c r="F91" s="235"/>
      <c r="G91" s="235"/>
    </row>
    <row r="92" spans="1:8" ht="18.75" x14ac:dyDescent="0.3">
      <c r="A92" s="237"/>
      <c r="B92" s="223" t="s">
        <v>441</v>
      </c>
    </row>
    <row r="93" spans="1:8" ht="18.75" x14ac:dyDescent="0.3">
      <c r="A93" s="237"/>
      <c r="B93" s="239"/>
    </row>
    <row r="94" spans="1:8" ht="18.75" x14ac:dyDescent="0.3">
      <c r="A94" s="280"/>
      <c r="B94" s="281"/>
    </row>
    <row r="95" spans="1:8" ht="18.75" x14ac:dyDescent="0.3">
      <c r="A95" s="197" t="s">
        <v>95</v>
      </c>
      <c r="B95" s="198" t="s">
        <v>96</v>
      </c>
      <c r="G95" s="48"/>
    </row>
    <row r="96" spans="1:8" ht="18" x14ac:dyDescent="0.4">
      <c r="A96" s="36"/>
      <c r="B96" s="314" t="s">
        <v>459</v>
      </c>
      <c r="G96" s="241"/>
    </row>
    <row r="97" spans="1:8" ht="17.25" x14ac:dyDescent="0.4">
      <c r="A97" s="36"/>
      <c r="B97" s="239"/>
      <c r="G97" s="241"/>
    </row>
    <row r="98" spans="1:8" ht="18.75" x14ac:dyDescent="0.3">
      <c r="A98" s="197" t="s">
        <v>97</v>
      </c>
      <c r="B98" s="35" t="s">
        <v>255</v>
      </c>
      <c r="G98" s="48"/>
      <c r="H98" s="189"/>
    </row>
    <row r="99" spans="1:8" ht="20.25" x14ac:dyDescent="0.4">
      <c r="A99" s="197"/>
      <c r="B99" s="35" t="s">
        <v>256</v>
      </c>
      <c r="G99" s="241"/>
      <c r="H99" s="189" t="s">
        <v>2</v>
      </c>
    </row>
    <row r="100" spans="1:8" ht="15" x14ac:dyDescent="0.25">
      <c r="B100" s="238"/>
      <c r="G100" s="192"/>
      <c r="H100" s="192"/>
    </row>
    <row r="101" spans="1:8" ht="15" x14ac:dyDescent="0.25">
      <c r="B101" s="238" t="s">
        <v>98</v>
      </c>
      <c r="G101" s="48"/>
      <c r="H101" s="356">
        <v>3145</v>
      </c>
    </row>
    <row r="102" spans="1:8" x14ac:dyDescent="0.2">
      <c r="G102" s="192"/>
      <c r="H102" s="192"/>
    </row>
    <row r="103" spans="1:8" ht="15" x14ac:dyDescent="0.25">
      <c r="B103" s="238" t="s">
        <v>99</v>
      </c>
      <c r="G103" s="48"/>
      <c r="H103" s="192">
        <v>836</v>
      </c>
    </row>
    <row r="104" spans="1:8" ht="17.25" x14ac:dyDescent="0.4">
      <c r="B104" s="238"/>
      <c r="G104" s="241"/>
      <c r="H104" s="192"/>
    </row>
    <row r="105" spans="1:8" ht="17.25" x14ac:dyDescent="0.4">
      <c r="B105" s="238" t="s">
        <v>101</v>
      </c>
      <c r="G105" s="241"/>
      <c r="H105" s="192">
        <v>191210</v>
      </c>
    </row>
    <row r="106" spans="1:8" ht="15" x14ac:dyDescent="0.25">
      <c r="B106" s="238"/>
      <c r="G106" s="48"/>
      <c r="H106" s="192"/>
    </row>
    <row r="107" spans="1:8" ht="15" x14ac:dyDescent="0.25">
      <c r="B107" s="238" t="s">
        <v>102</v>
      </c>
      <c r="G107" s="48"/>
      <c r="H107" s="192">
        <v>72677</v>
      </c>
    </row>
    <row r="108" spans="1:8" ht="17.25" x14ac:dyDescent="0.4">
      <c r="B108" s="238"/>
      <c r="G108" s="236"/>
      <c r="H108" s="192"/>
    </row>
    <row r="109" spans="1:8" ht="15.75" thickBot="1" x14ac:dyDescent="0.3">
      <c r="B109" s="238"/>
      <c r="G109" s="192"/>
      <c r="H109" s="274">
        <f>SUM(H101:H108)</f>
        <v>267868</v>
      </c>
    </row>
    <row r="110" spans="1:8" ht="19.5" thickTop="1" x14ac:dyDescent="0.3">
      <c r="B110" s="35" t="s">
        <v>257</v>
      </c>
      <c r="G110" s="192"/>
      <c r="H110" s="192"/>
    </row>
    <row r="111" spans="1:8" ht="15" x14ac:dyDescent="0.25">
      <c r="B111" s="238" t="s">
        <v>100</v>
      </c>
      <c r="C111" s="193"/>
      <c r="G111" s="192"/>
      <c r="H111" s="48">
        <v>35</v>
      </c>
    </row>
    <row r="112" spans="1:8" ht="15" x14ac:dyDescent="0.25">
      <c r="B112" s="238"/>
      <c r="G112" s="192"/>
      <c r="H112" s="192"/>
    </row>
    <row r="113" spans="1:8" ht="15" x14ac:dyDescent="0.25">
      <c r="B113" s="238" t="s">
        <v>103</v>
      </c>
      <c r="G113" s="192"/>
      <c r="H113" s="48">
        <v>228981</v>
      </c>
    </row>
    <row r="114" spans="1:8" ht="15.75" thickBot="1" x14ac:dyDescent="0.3">
      <c r="G114" s="192"/>
      <c r="H114" s="275">
        <f>SUM(H111:H113)</f>
        <v>229016</v>
      </c>
    </row>
    <row r="115" spans="1:8" ht="15.75" thickTop="1" x14ac:dyDescent="0.25">
      <c r="B115" s="39"/>
      <c r="G115" s="192"/>
      <c r="H115" s="270"/>
    </row>
    <row r="116" spans="1:8" ht="15.75" thickBot="1" x14ac:dyDescent="0.3">
      <c r="B116" s="39" t="s">
        <v>258</v>
      </c>
      <c r="G116" s="192"/>
      <c r="H116" s="275">
        <f>SUM(H109+H114)</f>
        <v>496884</v>
      </c>
    </row>
    <row r="117" spans="1:8" ht="15.75" thickTop="1" x14ac:dyDescent="0.25">
      <c r="B117" s="39"/>
      <c r="G117" s="192"/>
      <c r="H117" s="270"/>
    </row>
    <row r="118" spans="1:8" ht="18.75" x14ac:dyDescent="0.3">
      <c r="A118" s="197" t="s">
        <v>104</v>
      </c>
      <c r="B118" s="35" t="s">
        <v>394</v>
      </c>
      <c r="H118" s="74"/>
    </row>
    <row r="119" spans="1:8" ht="18.75" x14ac:dyDescent="0.3">
      <c r="A119" s="197"/>
      <c r="B119" s="239"/>
    </row>
    <row r="120" spans="1:8" ht="18.75" x14ac:dyDescent="0.3">
      <c r="A120" s="197"/>
      <c r="B120" s="239" t="s">
        <v>460</v>
      </c>
    </row>
    <row r="121" spans="1:8" ht="18.75" x14ac:dyDescent="0.3">
      <c r="A121" s="197"/>
      <c r="B121" s="239"/>
      <c r="F121" s="189"/>
      <c r="G121" s="189"/>
    </row>
    <row r="122" spans="1:8" ht="18.75" x14ac:dyDescent="0.3">
      <c r="A122" s="197"/>
      <c r="B122" s="199" t="s">
        <v>395</v>
      </c>
      <c r="G122" s="189" t="s">
        <v>399</v>
      </c>
      <c r="H122" s="189" t="s">
        <v>400</v>
      </c>
    </row>
    <row r="123" spans="1:8" ht="18.75" x14ac:dyDescent="0.3">
      <c r="A123" s="197"/>
      <c r="B123" s="199" t="s">
        <v>401</v>
      </c>
      <c r="G123" s="189" t="s">
        <v>2</v>
      </c>
      <c r="H123" s="189" t="s">
        <v>2</v>
      </c>
    </row>
    <row r="124" spans="1:8" ht="18.75" x14ac:dyDescent="0.3">
      <c r="A124" s="197"/>
      <c r="B124" s="239" t="s">
        <v>396</v>
      </c>
      <c r="G124" s="282">
        <f>1013710/1000</f>
        <v>1013.71</v>
      </c>
      <c r="H124" s="282">
        <f>37068.5/1000</f>
        <v>37.0685</v>
      </c>
    </row>
    <row r="125" spans="1:8" ht="18.75" x14ac:dyDescent="0.3">
      <c r="A125" s="197"/>
      <c r="B125" s="239" t="s">
        <v>475</v>
      </c>
      <c r="G125" s="283">
        <f>564808/1000</f>
        <v>564.80799999999999</v>
      </c>
      <c r="H125" s="283">
        <f>1870/1000</f>
        <v>1.87</v>
      </c>
    </row>
    <row r="126" spans="1:8" ht="18.75" x14ac:dyDescent="0.3">
      <c r="A126" s="197"/>
      <c r="B126" s="239" t="s">
        <v>476</v>
      </c>
      <c r="G126" s="283">
        <f>64555007.307411/1000</f>
        <v>64555.007307410997</v>
      </c>
      <c r="H126" s="283">
        <f>-40274.59/1000</f>
        <v>-40.274589999999996</v>
      </c>
    </row>
    <row r="127" spans="1:8" ht="18.75" x14ac:dyDescent="0.3">
      <c r="A127" s="197"/>
      <c r="B127" s="239"/>
      <c r="G127" s="283"/>
      <c r="H127" s="283"/>
    </row>
    <row r="128" spans="1:8" ht="18.75" x14ac:dyDescent="0.3">
      <c r="A128" s="197"/>
      <c r="B128" s="199" t="s">
        <v>402</v>
      </c>
      <c r="G128" s="283"/>
      <c r="H128" s="283"/>
    </row>
    <row r="129" spans="1:8" ht="18.75" x14ac:dyDescent="0.3">
      <c r="A129" s="197"/>
      <c r="B129" s="239" t="s">
        <v>397</v>
      </c>
      <c r="G129" s="283">
        <f>200618000/1000</f>
        <v>200618</v>
      </c>
      <c r="H129" s="283">
        <f>-7459470.76358353/1000</f>
        <v>-7459.4707635835293</v>
      </c>
    </row>
    <row r="130" spans="1:8" ht="18.75" x14ac:dyDescent="0.3">
      <c r="A130" s="197"/>
      <c r="B130" s="239" t="s">
        <v>398</v>
      </c>
      <c r="G130" s="283">
        <f>50000000/1000</f>
        <v>50000</v>
      </c>
      <c r="H130" s="283">
        <f>-74387.5616438356/1000</f>
        <v>-74.387561643835596</v>
      </c>
    </row>
    <row r="131" spans="1:8" ht="18.75" x14ac:dyDescent="0.3">
      <c r="A131" s="197"/>
      <c r="B131" s="239"/>
    </row>
    <row r="132" spans="1:8" ht="18.75" x14ac:dyDescent="0.3">
      <c r="A132" s="197"/>
      <c r="B132" s="239"/>
    </row>
    <row r="133" spans="1:8" ht="18.75" x14ac:dyDescent="0.3">
      <c r="A133" s="197"/>
      <c r="B133" s="239" t="s">
        <v>405</v>
      </c>
    </row>
    <row r="134" spans="1:8" ht="18.75" x14ac:dyDescent="0.3">
      <c r="A134" s="197"/>
      <c r="B134" s="239"/>
    </row>
    <row r="135" spans="1:8" ht="18.75" x14ac:dyDescent="0.3">
      <c r="A135" s="197" t="s">
        <v>105</v>
      </c>
      <c r="B135" s="198" t="s">
        <v>106</v>
      </c>
    </row>
    <row r="136" spans="1:8" ht="18.75" x14ac:dyDescent="0.3">
      <c r="A136" s="197"/>
      <c r="B136" s="198"/>
    </row>
    <row r="137" spans="1:8" ht="15" x14ac:dyDescent="0.25">
      <c r="B137" s="239" t="s">
        <v>387</v>
      </c>
    </row>
    <row r="138" spans="1:8" ht="15" x14ac:dyDescent="0.25">
      <c r="B138" s="239"/>
    </row>
    <row r="139" spans="1:8" ht="18.75" x14ac:dyDescent="0.3">
      <c r="A139" s="197" t="s">
        <v>107</v>
      </c>
      <c r="B139" s="229" t="s">
        <v>108</v>
      </c>
    </row>
    <row r="140" spans="1:8" ht="18.75" x14ac:dyDescent="0.3">
      <c r="A140" s="197"/>
      <c r="B140" s="229"/>
    </row>
    <row r="141" spans="1:8" x14ac:dyDescent="0.2">
      <c r="B141" s="386" t="s">
        <v>484</v>
      </c>
    </row>
    <row r="142" spans="1:8" ht="15" x14ac:dyDescent="0.25">
      <c r="B142" s="239"/>
    </row>
    <row r="143" spans="1:8" ht="18.75" x14ac:dyDescent="0.3">
      <c r="A143" s="197" t="s">
        <v>109</v>
      </c>
      <c r="B143" s="198" t="s">
        <v>110</v>
      </c>
    </row>
    <row r="144" spans="1:8" ht="18.75" x14ac:dyDescent="0.3">
      <c r="A144" s="197"/>
      <c r="B144" s="198"/>
      <c r="H144" s="36" t="s">
        <v>62</v>
      </c>
    </row>
    <row r="145" spans="1:8" ht="15" x14ac:dyDescent="0.25">
      <c r="B145" s="239" t="s">
        <v>111</v>
      </c>
      <c r="G145" s="36" t="s">
        <v>87</v>
      </c>
      <c r="H145" s="230" t="s">
        <v>42</v>
      </c>
    </row>
    <row r="146" spans="1:8" ht="15" x14ac:dyDescent="0.25">
      <c r="B146" s="239"/>
      <c r="C146" s="240"/>
      <c r="G146" s="231" t="s">
        <v>448</v>
      </c>
      <c r="H146" s="231" t="s">
        <v>448</v>
      </c>
    </row>
    <row r="147" spans="1:8" ht="22.5" customHeight="1" x14ac:dyDescent="0.4">
      <c r="A147" s="189" t="s">
        <v>112</v>
      </c>
      <c r="B147" s="239" t="s">
        <v>113</v>
      </c>
      <c r="G147" s="235">
        <f>SUM('Condensed IS-31.3.2011'!G38)</f>
        <v>31552</v>
      </c>
      <c r="H147" s="241">
        <f>SUM('Condensed IS-31.3.2011'!N38)</f>
        <v>124491.48594619444</v>
      </c>
    </row>
    <row r="148" spans="1:8" ht="32.25" x14ac:dyDescent="0.4">
      <c r="A148" s="276" t="s">
        <v>114</v>
      </c>
      <c r="B148" s="277" t="s">
        <v>121</v>
      </c>
      <c r="C148" s="276"/>
      <c r="D148" s="276"/>
      <c r="E148" s="276"/>
      <c r="G148" s="241">
        <f>SUM('Condensed IS-31.3.2011'!G43)</f>
        <v>818058</v>
      </c>
      <c r="H148" s="241">
        <f>SUM('Condensed IS-31.3.2011'!N43)</f>
        <v>793049</v>
      </c>
    </row>
    <row r="149" spans="1:8" ht="15.75" thickBot="1" x14ac:dyDescent="0.3">
      <c r="A149" s="278"/>
      <c r="B149" s="239" t="s">
        <v>115</v>
      </c>
      <c r="C149" s="276"/>
      <c r="D149" s="276"/>
      <c r="E149" s="276"/>
      <c r="G149" s="279">
        <f>SUM(G147/G148)*100</f>
        <v>3.8569392390270614</v>
      </c>
      <c r="H149" s="279">
        <f>SUM(H147/H148)*100</f>
        <v>15.697830265997995</v>
      </c>
    </row>
    <row r="150" spans="1:8" ht="15.75" thickTop="1" x14ac:dyDescent="0.25">
      <c r="A150" s="278"/>
      <c r="B150" s="239"/>
      <c r="C150" s="276"/>
      <c r="D150" s="276"/>
      <c r="E150" s="276"/>
    </row>
    <row r="151" spans="1:8" ht="18.75" x14ac:dyDescent="0.3">
      <c r="A151" s="197" t="s">
        <v>116</v>
      </c>
      <c r="B151" s="198" t="s">
        <v>485</v>
      </c>
      <c r="C151" s="276"/>
      <c r="D151" s="276"/>
      <c r="E151" s="276"/>
    </row>
    <row r="152" spans="1:8" ht="18.75" x14ac:dyDescent="0.3">
      <c r="A152" s="197"/>
      <c r="B152" s="198"/>
      <c r="C152" s="276"/>
      <c r="D152" s="276"/>
      <c r="E152" s="276"/>
    </row>
    <row r="153" spans="1:8" x14ac:dyDescent="0.2">
      <c r="H153" s="174" t="s">
        <v>487</v>
      </c>
    </row>
    <row r="154" spans="1:8" x14ac:dyDescent="0.2">
      <c r="B154" s="39" t="s">
        <v>486</v>
      </c>
      <c r="H154" s="189" t="s">
        <v>2</v>
      </c>
    </row>
    <row r="155" spans="1:8" x14ac:dyDescent="0.2">
      <c r="B155" s="174" t="s">
        <v>488</v>
      </c>
      <c r="H155" s="388">
        <v>442490.78288971999</v>
      </c>
    </row>
    <row r="156" spans="1:8" ht="13.5" thickBot="1" x14ac:dyDescent="0.25">
      <c r="B156" s="174" t="s">
        <v>490</v>
      </c>
      <c r="H156" s="389">
        <v>-526.73452000000043</v>
      </c>
    </row>
    <row r="157" spans="1:8" x14ac:dyDescent="0.2">
      <c r="H157" s="387">
        <f>SUM(H155:H156)</f>
        <v>441964.04836972</v>
      </c>
    </row>
    <row r="159" spans="1:8" x14ac:dyDescent="0.2">
      <c r="B159" s="39" t="s">
        <v>489</v>
      </c>
    </row>
    <row r="160" spans="1:8" ht="13.5" thickBot="1" x14ac:dyDescent="0.25">
      <c r="B160" s="174" t="s">
        <v>488</v>
      </c>
    </row>
    <row r="161" spans="2:8" x14ac:dyDescent="0.2">
      <c r="B161" s="174" t="s">
        <v>490</v>
      </c>
      <c r="G161" s="390">
        <v>3308.0360000000001</v>
      </c>
      <c r="H161" s="387"/>
    </row>
    <row r="162" spans="2:8" ht="13.5" thickBot="1" x14ac:dyDescent="0.25">
      <c r="G162" s="391">
        <v>0</v>
      </c>
      <c r="H162" s="387"/>
    </row>
    <row r="163" spans="2:8" ht="13.5" thickBot="1" x14ac:dyDescent="0.25">
      <c r="G163" s="387"/>
      <c r="H163" s="389">
        <f>SUM(G161:G162)</f>
        <v>3308.0360000000001</v>
      </c>
    </row>
    <row r="164" spans="2:8" x14ac:dyDescent="0.2">
      <c r="H164" s="387">
        <f>SUM(H157:H163)</f>
        <v>445272.08436972002</v>
      </c>
    </row>
    <row r="165" spans="2:8" ht="13.5" thickBot="1" x14ac:dyDescent="0.25">
      <c r="B165" s="174" t="s">
        <v>491</v>
      </c>
      <c r="H165" s="387">
        <v>-33669</v>
      </c>
    </row>
    <row r="166" spans="2:8" ht="13.5" thickBot="1" x14ac:dyDescent="0.25">
      <c r="B166" s="174" t="s">
        <v>492</v>
      </c>
      <c r="H166" s="392">
        <f>SUM(H164:H165)</f>
        <v>411603.08436972002</v>
      </c>
    </row>
  </sheetData>
  <phoneticPr fontId="3" type="noConversion"/>
  <pageMargins left="0.7" right="0.7" top="0.75" bottom="0.75" header="0.3" footer="0.3"/>
  <pageSetup paperSize="9" scale="73" fitToHeight="4" orientation="landscape" r:id="rId1"/>
  <headerFooter alignWithMargins="0"/>
  <rowBreaks count="2" manualBreakCount="2">
    <brk id="9" max="16383" man="1"/>
    <brk id="71" max="16383" man="1"/>
  </rowBreaks>
  <colBreaks count="2" manualBreakCount="2">
    <brk id="1" max="1048575" man="1"/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zoomScale="64" zoomScaleNormal="64" workbookViewId="0">
      <pane xSplit="6" ySplit="16" topLeftCell="G32" activePane="bottomRight" state="frozen"/>
      <selection pane="topRight" activeCell="G1" sqref="G1"/>
      <selection pane="bottomLeft" activeCell="A17" sqref="A17"/>
      <selection pane="bottomRight" activeCell="N36" sqref="N36"/>
    </sheetView>
  </sheetViews>
  <sheetFormatPr defaultRowHeight="12.75" x14ac:dyDescent="0.2"/>
  <cols>
    <col min="1" max="2" width="9.140625" style="174"/>
    <col min="3" max="3" width="13.140625" style="174" customWidth="1"/>
    <col min="4" max="4" width="20.42578125" style="174" customWidth="1"/>
    <col min="5" max="5" width="9.5703125" style="174" customWidth="1"/>
    <col min="6" max="6" width="33.140625" style="174" customWidth="1"/>
    <col min="7" max="7" width="20.85546875" style="174" customWidth="1"/>
    <col min="8" max="8" width="10.28515625" style="174" customWidth="1"/>
    <col min="9" max="9" width="23.7109375" style="174" customWidth="1"/>
    <col min="10" max="10" width="10.42578125" style="174" customWidth="1"/>
    <col min="11" max="11" width="13.42578125" style="174" customWidth="1"/>
    <col min="12" max="12" width="22.85546875" style="174" customWidth="1"/>
    <col min="13" max="13" width="12" style="174" customWidth="1"/>
    <col min="14" max="14" width="26.42578125" style="174" customWidth="1"/>
    <col min="15" max="16384" width="9.140625" style="174"/>
  </cols>
  <sheetData>
    <row r="1" spans="1:14" s="103" customFormat="1" ht="26.25" x14ac:dyDescent="0.45">
      <c r="A1" s="102" t="s">
        <v>423</v>
      </c>
    </row>
    <row r="2" spans="1:14" s="103" customFormat="1" ht="23.25" x14ac:dyDescent="0.35">
      <c r="A2" s="104" t="s">
        <v>3</v>
      </c>
    </row>
    <row r="3" spans="1:14" s="103" customFormat="1" ht="23.25" x14ac:dyDescent="0.35">
      <c r="A3" s="105"/>
    </row>
    <row r="4" spans="1:14" s="103" customFormat="1" ht="23.25" x14ac:dyDescent="0.35">
      <c r="A4" s="104" t="s">
        <v>444</v>
      </c>
    </row>
    <row r="5" spans="1:14" s="103" customFormat="1" ht="23.25" x14ac:dyDescent="0.35">
      <c r="A5" s="105"/>
    </row>
    <row r="6" spans="1:14" s="103" customFormat="1" ht="23.25" x14ac:dyDescent="0.35">
      <c r="A6" s="105"/>
    </row>
    <row r="7" spans="1:14" s="103" customFormat="1" ht="23.25" x14ac:dyDescent="0.35">
      <c r="A7" s="106" t="s">
        <v>452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ht="15.75" x14ac:dyDescent="0.25">
      <c r="A8" s="141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s="44" customFormat="1" ht="18.75" x14ac:dyDescent="0.3">
      <c r="A9" s="65"/>
      <c r="B9" s="65"/>
      <c r="C9" s="65"/>
      <c r="D9" s="65"/>
      <c r="E9" s="65"/>
      <c r="F9" s="65"/>
      <c r="G9" s="142"/>
      <c r="H9" s="65"/>
      <c r="I9" s="175"/>
      <c r="J9" s="143"/>
      <c r="K9" s="65"/>
      <c r="L9" s="142"/>
      <c r="M9" s="65"/>
      <c r="N9" s="175"/>
    </row>
    <row r="10" spans="1:14" s="44" customFormat="1" ht="18.75" x14ac:dyDescent="0.3">
      <c r="A10" s="65"/>
      <c r="B10" s="65"/>
      <c r="C10" s="65"/>
      <c r="D10" s="65"/>
      <c r="E10" s="65"/>
      <c r="F10" s="65"/>
      <c r="G10" s="393" t="s">
        <v>4</v>
      </c>
      <c r="H10" s="394"/>
      <c r="I10" s="395"/>
      <c r="J10" s="143"/>
      <c r="K10" s="35"/>
      <c r="L10" s="393" t="s">
        <v>5</v>
      </c>
      <c r="M10" s="394"/>
      <c r="N10" s="395"/>
    </row>
    <row r="11" spans="1:14" s="44" customFormat="1" ht="18.75" x14ac:dyDescent="0.3">
      <c r="A11" s="65"/>
      <c r="B11" s="65"/>
      <c r="C11" s="65"/>
      <c r="D11" s="65"/>
      <c r="E11" s="65"/>
      <c r="F11" s="65"/>
      <c r="G11" s="144" t="s">
        <v>6</v>
      </c>
      <c r="H11" s="144"/>
      <c r="I11" s="144" t="s">
        <v>7</v>
      </c>
      <c r="J11" s="143"/>
      <c r="K11" s="35"/>
      <c r="L11" s="144" t="s">
        <v>6</v>
      </c>
      <c r="M11" s="145"/>
      <c r="N11" s="144" t="s">
        <v>8</v>
      </c>
    </row>
    <row r="12" spans="1:14" s="44" customFormat="1" ht="18.75" x14ac:dyDescent="0.3">
      <c r="A12" s="65"/>
      <c r="B12" s="65"/>
      <c r="C12" s="65"/>
      <c r="D12" s="65"/>
      <c r="E12" s="65"/>
      <c r="F12" s="65"/>
      <c r="G12" s="146" t="s">
        <v>9</v>
      </c>
      <c r="H12" s="146"/>
      <c r="I12" s="146" t="s">
        <v>9</v>
      </c>
      <c r="J12" s="143"/>
      <c r="K12" s="35"/>
      <c r="L12" s="147" t="s">
        <v>9</v>
      </c>
      <c r="M12" s="148"/>
      <c r="N12" s="147" t="s">
        <v>9</v>
      </c>
    </row>
    <row r="13" spans="1:14" s="44" customFormat="1" ht="18.75" x14ac:dyDescent="0.3">
      <c r="A13" s="65"/>
      <c r="B13" s="65"/>
      <c r="C13" s="65"/>
      <c r="D13" s="65"/>
      <c r="E13" s="65"/>
      <c r="F13" s="65"/>
      <c r="G13" s="144" t="s">
        <v>446</v>
      </c>
      <c r="H13" s="147"/>
      <c r="I13" s="144" t="s">
        <v>446</v>
      </c>
      <c r="J13" s="143"/>
      <c r="K13" s="35"/>
      <c r="L13" s="144" t="s">
        <v>425</v>
      </c>
      <c r="M13" s="147"/>
      <c r="N13" s="144" t="s">
        <v>426</v>
      </c>
    </row>
    <row r="14" spans="1:14" s="44" customFormat="1" ht="18.75" x14ac:dyDescent="0.3">
      <c r="A14" s="65"/>
      <c r="B14" s="65"/>
      <c r="C14" s="65"/>
      <c r="D14" s="65"/>
      <c r="E14" s="65"/>
      <c r="F14" s="65"/>
      <c r="G14" s="147" t="s">
        <v>447</v>
      </c>
      <c r="H14" s="147"/>
      <c r="I14" s="147" t="s">
        <v>449</v>
      </c>
      <c r="J14" s="143"/>
      <c r="K14" s="35"/>
      <c r="L14" s="147" t="s">
        <v>366</v>
      </c>
      <c r="M14" s="147"/>
      <c r="N14" s="147" t="s">
        <v>184</v>
      </c>
    </row>
    <row r="15" spans="1:14" s="44" customFormat="1" ht="18.75" x14ac:dyDescent="0.3">
      <c r="A15" s="65"/>
      <c r="B15" s="65"/>
      <c r="C15" s="65"/>
      <c r="D15" s="65"/>
      <c r="E15" s="65"/>
      <c r="F15" s="149"/>
      <c r="G15" s="150" t="s">
        <v>448</v>
      </c>
      <c r="H15" s="148"/>
      <c r="I15" s="150" t="s">
        <v>301</v>
      </c>
      <c r="J15" s="151"/>
      <c r="K15" s="149"/>
      <c r="L15" s="150" t="s">
        <v>448</v>
      </c>
      <c r="M15" s="148"/>
      <c r="N15" s="150" t="s">
        <v>301</v>
      </c>
    </row>
    <row r="16" spans="1:14" s="44" customFormat="1" ht="28.5" customHeight="1" x14ac:dyDescent="0.3">
      <c r="A16" s="65"/>
      <c r="B16" s="65"/>
      <c r="C16" s="65"/>
      <c r="D16" s="65"/>
      <c r="E16" s="65"/>
      <c r="F16" s="152"/>
      <c r="G16" s="146" t="s">
        <v>2</v>
      </c>
      <c r="H16" s="146"/>
      <c r="I16" s="146" t="s">
        <v>2</v>
      </c>
      <c r="J16" s="143"/>
      <c r="K16" s="152"/>
      <c r="L16" s="146" t="s">
        <v>2</v>
      </c>
      <c r="M16" s="153"/>
      <c r="N16" s="146" t="s">
        <v>2</v>
      </c>
    </row>
    <row r="17" spans="1:14" s="44" customFormat="1" ht="18.75" x14ac:dyDescent="0.3">
      <c r="A17" s="65"/>
      <c r="B17" s="65"/>
      <c r="C17" s="65"/>
      <c r="D17" s="65"/>
      <c r="E17" s="65"/>
      <c r="F17" s="65"/>
      <c r="G17" s="154"/>
      <c r="H17" s="154"/>
      <c r="I17" s="176"/>
      <c r="J17" s="155"/>
      <c r="K17" s="149"/>
      <c r="L17" s="156"/>
      <c r="M17" s="157"/>
      <c r="N17" s="157"/>
    </row>
    <row r="18" spans="1:14" s="44" customFormat="1" ht="18.75" x14ac:dyDescent="0.3">
      <c r="A18" s="65"/>
      <c r="B18" s="65"/>
      <c r="C18" s="65"/>
      <c r="D18" s="65"/>
      <c r="E18" s="65"/>
      <c r="F18" s="65"/>
      <c r="G18" s="157"/>
      <c r="H18" s="157"/>
      <c r="I18" s="157"/>
      <c r="J18" s="155"/>
      <c r="K18" s="65"/>
      <c r="L18" s="157"/>
      <c r="M18" s="157"/>
      <c r="N18" s="157"/>
    </row>
    <row r="19" spans="1:14" s="44" customFormat="1" ht="18.75" x14ac:dyDescent="0.3">
      <c r="A19" s="65"/>
      <c r="B19" s="35"/>
      <c r="C19" s="65"/>
      <c r="D19" s="65"/>
      <c r="E19" s="65"/>
      <c r="F19" s="65"/>
      <c r="G19" s="157"/>
      <c r="H19" s="157"/>
      <c r="I19" s="161"/>
      <c r="J19" s="158"/>
      <c r="K19" s="65"/>
      <c r="L19" s="159"/>
      <c r="M19" s="159"/>
      <c r="N19" s="161"/>
    </row>
    <row r="20" spans="1:14" s="44" customFormat="1" ht="18.75" x14ac:dyDescent="0.3">
      <c r="A20" s="65"/>
      <c r="B20" s="35"/>
      <c r="C20" s="65"/>
      <c r="D20" s="65"/>
      <c r="E20" s="65"/>
      <c r="F20" s="65"/>
      <c r="G20" s="157"/>
      <c r="H20" s="157"/>
      <c r="I20" s="161"/>
      <c r="J20" s="158"/>
      <c r="K20" s="65"/>
      <c r="L20" s="159"/>
      <c r="M20" s="159"/>
      <c r="N20" s="161"/>
    </row>
    <row r="21" spans="1:14" s="354" customFormat="1" ht="18.75" x14ac:dyDescent="0.3">
      <c r="A21" s="347"/>
      <c r="B21" s="348" t="s">
        <v>145</v>
      </c>
      <c r="C21" s="347"/>
      <c r="D21" s="347"/>
      <c r="E21" s="347"/>
      <c r="F21" s="349"/>
      <c r="G21" s="350">
        <f>SUM('Condensed IS-31.3.2011'!G35)</f>
        <v>33366</v>
      </c>
      <c r="H21" s="351"/>
      <c r="I21" s="350">
        <f>SUM('Condensed IS-31.3.2011'!J35)</f>
        <v>27695</v>
      </c>
      <c r="J21" s="352"/>
      <c r="K21" s="349"/>
      <c r="L21" s="350">
        <f>SUM('Condensed IS-31.3.2011'!N41)</f>
        <v>133725.48594619444</v>
      </c>
      <c r="M21" s="353"/>
      <c r="N21" s="350">
        <f>SUM('Condensed IS-31.3.2011'!Q35)</f>
        <v>115080</v>
      </c>
    </row>
    <row r="22" spans="1:14" s="44" customFormat="1" ht="18.75" x14ac:dyDescent="0.3">
      <c r="A22" s="65"/>
      <c r="B22" s="35"/>
      <c r="C22" s="65"/>
      <c r="D22" s="65"/>
      <c r="E22" s="65"/>
      <c r="F22" s="65"/>
      <c r="G22" s="157"/>
      <c r="H22" s="157"/>
      <c r="I22" s="161"/>
      <c r="J22" s="158"/>
      <c r="K22" s="65"/>
      <c r="L22" s="159"/>
      <c r="M22" s="159"/>
      <c r="N22" s="161"/>
    </row>
    <row r="23" spans="1:14" s="44" customFormat="1" ht="18.75" x14ac:dyDescent="0.3">
      <c r="A23" s="65"/>
      <c r="B23" s="35"/>
      <c r="C23" s="65"/>
      <c r="D23" s="65"/>
      <c r="E23" s="65"/>
      <c r="F23" s="65"/>
      <c r="G23" s="162"/>
      <c r="H23" s="157"/>
      <c r="I23" s="162"/>
      <c r="J23" s="163"/>
      <c r="K23" s="65"/>
      <c r="L23" s="164"/>
      <c r="M23" s="159"/>
      <c r="N23" s="162"/>
    </row>
    <row r="24" spans="1:14" s="44" customFormat="1" ht="18.75" x14ac:dyDescent="0.3">
      <c r="A24" s="65"/>
      <c r="B24" s="35" t="s">
        <v>390</v>
      </c>
      <c r="C24" s="65"/>
      <c r="D24" s="65"/>
      <c r="E24" s="65"/>
      <c r="F24" s="160"/>
      <c r="G24" s="162"/>
      <c r="H24" s="157"/>
      <c r="I24" s="162"/>
      <c r="J24" s="163"/>
      <c r="K24" s="160"/>
      <c r="L24" s="165"/>
      <c r="M24" s="159"/>
      <c r="N24" s="161"/>
    </row>
    <row r="25" spans="1:14" s="44" customFormat="1" ht="18.75" x14ac:dyDescent="0.3">
      <c r="A25" s="65"/>
      <c r="B25" s="35"/>
      <c r="C25" s="65"/>
      <c r="D25" s="65"/>
      <c r="E25" s="65"/>
      <c r="F25" s="65"/>
      <c r="G25" s="157"/>
      <c r="H25" s="157"/>
      <c r="I25" s="162"/>
      <c r="J25" s="163"/>
      <c r="K25" s="65"/>
      <c r="L25" s="164"/>
      <c r="M25" s="159"/>
      <c r="N25" s="162"/>
    </row>
    <row r="26" spans="1:14" s="44" customFormat="1" ht="18.75" x14ac:dyDescent="0.3">
      <c r="A26" s="65"/>
      <c r="B26" s="35" t="s">
        <v>430</v>
      </c>
      <c r="C26" s="65"/>
      <c r="D26" s="65"/>
      <c r="E26" s="65"/>
      <c r="F26" s="160"/>
      <c r="G26" s="162">
        <v>80</v>
      </c>
      <c r="H26" s="157"/>
      <c r="I26" s="162">
        <v>1104</v>
      </c>
      <c r="J26" s="163"/>
      <c r="K26" s="160"/>
      <c r="L26" s="165">
        <f>SUM('Condensed Equity-31.3.2011'!I22)</f>
        <v>-4459.4937479079999</v>
      </c>
      <c r="M26" s="159"/>
      <c r="N26" s="165">
        <v>6986</v>
      </c>
    </row>
    <row r="27" spans="1:14" s="44" customFormat="1" ht="18.75" x14ac:dyDescent="0.3">
      <c r="A27" s="65"/>
      <c r="B27" s="35"/>
      <c r="C27" s="65"/>
      <c r="D27" s="65"/>
      <c r="E27" s="65"/>
      <c r="F27" s="160"/>
      <c r="G27" s="162"/>
      <c r="H27" s="157"/>
      <c r="I27" s="162"/>
      <c r="J27" s="163"/>
      <c r="K27" s="160"/>
      <c r="L27" s="165"/>
      <c r="M27" s="159"/>
      <c r="N27" s="165"/>
    </row>
    <row r="28" spans="1:14" s="44" customFormat="1" ht="18.75" x14ac:dyDescent="0.3">
      <c r="A28" s="65"/>
      <c r="B28" s="35" t="s">
        <v>429</v>
      </c>
      <c r="C28" s="65"/>
      <c r="D28" s="65"/>
      <c r="E28" s="65"/>
      <c r="F28" s="65"/>
      <c r="G28" s="166">
        <v>-678</v>
      </c>
      <c r="H28" s="157"/>
      <c r="I28" s="164">
        <v>0</v>
      </c>
      <c r="J28" s="163"/>
      <c r="K28" s="160"/>
      <c r="L28" s="165">
        <f>SUM('Condensed Equity-31.3.2011'!H33)</f>
        <v>7021.4750000000004</v>
      </c>
      <c r="M28" s="159"/>
      <c r="N28" s="164">
        <v>0</v>
      </c>
    </row>
    <row r="29" spans="1:14" s="44" customFormat="1" ht="18.75" x14ac:dyDescent="0.3">
      <c r="A29" s="65"/>
      <c r="B29" s="35"/>
      <c r="C29" s="65"/>
      <c r="D29" s="65"/>
      <c r="E29" s="65"/>
      <c r="F29" s="65"/>
      <c r="G29" s="166"/>
      <c r="H29" s="157"/>
      <c r="I29" s="164"/>
      <c r="J29" s="163"/>
      <c r="K29" s="160"/>
      <c r="L29" s="165"/>
      <c r="M29" s="159"/>
      <c r="N29" s="162"/>
    </row>
    <row r="30" spans="1:14" s="44" customFormat="1" ht="21" x14ac:dyDescent="0.45">
      <c r="A30" s="65"/>
      <c r="B30" s="35"/>
      <c r="C30" s="65"/>
      <c r="D30" s="65"/>
      <c r="E30" s="65"/>
      <c r="F30" s="65"/>
      <c r="G30" s="167">
        <v>0</v>
      </c>
      <c r="H30" s="157"/>
      <c r="I30" s="177">
        <v>0</v>
      </c>
      <c r="J30" s="168"/>
      <c r="K30" s="160"/>
      <c r="L30" s="167">
        <f>SUM(G30)</f>
        <v>0</v>
      </c>
      <c r="M30" s="159"/>
      <c r="N30" s="177">
        <f>SUM(I30)</f>
        <v>0</v>
      </c>
    </row>
    <row r="31" spans="1:14" s="44" customFormat="1" ht="18.75" x14ac:dyDescent="0.3">
      <c r="A31" s="65"/>
      <c r="B31" s="35"/>
      <c r="C31" s="65"/>
      <c r="D31" s="65"/>
      <c r="E31" s="65"/>
      <c r="F31" s="65"/>
      <c r="G31" s="157"/>
      <c r="H31" s="157"/>
      <c r="I31" s="161"/>
      <c r="J31" s="158"/>
      <c r="K31" s="65"/>
      <c r="L31" s="164"/>
      <c r="M31" s="159"/>
      <c r="N31" s="161"/>
    </row>
    <row r="32" spans="1:14" s="44" customFormat="1" ht="21" x14ac:dyDescent="0.45">
      <c r="A32" s="65"/>
      <c r="B32" s="35" t="s">
        <v>359</v>
      </c>
      <c r="C32" s="65"/>
      <c r="D32" s="65"/>
      <c r="E32" s="65"/>
      <c r="F32" s="160"/>
      <c r="G32" s="169">
        <f>SUM(G21:G30)</f>
        <v>32768</v>
      </c>
      <c r="H32" s="161"/>
      <c r="I32" s="169">
        <f>SUM(I21:I30)</f>
        <v>28799</v>
      </c>
      <c r="J32" s="158"/>
      <c r="K32" s="160"/>
      <c r="L32" s="170">
        <f>SUM(L21:L30)</f>
        <v>136287.46719828644</v>
      </c>
      <c r="M32" s="161"/>
      <c r="N32" s="169">
        <f>SUM(N21:N30)</f>
        <v>122066</v>
      </c>
    </row>
    <row r="33" spans="1:14" s="44" customFormat="1" ht="18.75" x14ac:dyDescent="0.3">
      <c r="A33" s="65"/>
      <c r="B33" s="35"/>
      <c r="C33" s="65"/>
      <c r="D33" s="65"/>
      <c r="E33" s="65"/>
      <c r="F33" s="65"/>
      <c r="G33" s="157"/>
      <c r="H33" s="157"/>
      <c r="I33" s="161"/>
      <c r="J33" s="158"/>
      <c r="K33" s="160"/>
      <c r="L33" s="164"/>
      <c r="M33" s="159"/>
      <c r="N33" s="161"/>
    </row>
    <row r="34" spans="1:14" s="44" customFormat="1" ht="18.75" x14ac:dyDescent="0.3">
      <c r="A34" s="65"/>
      <c r="B34" s="35"/>
      <c r="C34" s="65"/>
      <c r="D34" s="65"/>
      <c r="E34" s="65"/>
      <c r="F34" s="65"/>
      <c r="G34" s="157"/>
      <c r="H34" s="157"/>
      <c r="I34" s="161"/>
      <c r="J34" s="158"/>
      <c r="K34" s="160"/>
      <c r="L34" s="159"/>
      <c r="M34" s="159"/>
      <c r="N34" s="161"/>
    </row>
    <row r="35" spans="1:14" s="44" customFormat="1" ht="18.75" x14ac:dyDescent="0.3">
      <c r="A35" s="65"/>
      <c r="B35" s="35" t="s">
        <v>146</v>
      </c>
      <c r="C35" s="65"/>
      <c r="D35" s="65"/>
      <c r="E35" s="65"/>
      <c r="F35" s="65"/>
      <c r="G35" s="157"/>
      <c r="H35" s="157"/>
      <c r="I35" s="161"/>
      <c r="J35" s="158"/>
      <c r="K35" s="160"/>
      <c r="L35" s="159"/>
      <c r="M35" s="159"/>
      <c r="N35" s="161"/>
    </row>
    <row r="36" spans="1:14" s="44" customFormat="1" ht="18.75" x14ac:dyDescent="0.3">
      <c r="A36" s="65"/>
      <c r="B36" s="35" t="s">
        <v>147</v>
      </c>
      <c r="C36" s="65"/>
      <c r="D36" s="65"/>
      <c r="E36" s="65"/>
      <c r="F36" s="171"/>
      <c r="G36" s="165">
        <f>SUM(G39-G37)</f>
        <v>30954</v>
      </c>
      <c r="H36" s="171"/>
      <c r="I36" s="165">
        <f>SUM(I39-I37)</f>
        <v>27545</v>
      </c>
      <c r="J36" s="178"/>
      <c r="K36" s="178"/>
      <c r="L36" s="165">
        <f>SUM(L39-L37)</f>
        <v>127053.46719828644</v>
      </c>
      <c r="M36" s="159"/>
      <c r="N36" s="165">
        <f>SUM(N39-N37)</f>
        <v>113900</v>
      </c>
    </row>
    <row r="37" spans="1:14" s="44" customFormat="1" ht="18.75" x14ac:dyDescent="0.3">
      <c r="A37" s="65"/>
      <c r="B37" s="35" t="s">
        <v>148</v>
      </c>
      <c r="C37" s="65"/>
      <c r="D37" s="152"/>
      <c r="E37" s="160"/>
      <c r="G37" s="162">
        <f>SUM('Condensed IS-31.3.2011'!G39)</f>
        <v>1814</v>
      </c>
      <c r="H37" s="160"/>
      <c r="I37" s="165">
        <f>SUM('Condensed IS-31.3.2011'!J39)</f>
        <v>1254</v>
      </c>
      <c r="J37" s="160"/>
      <c r="L37" s="165">
        <f>SUM('Condensed IS-31.3.2011'!N39)</f>
        <v>9234</v>
      </c>
      <c r="M37" s="160"/>
      <c r="N37" s="165">
        <f>SUM('Condensed IS-31.3.2011'!Q39)</f>
        <v>8166</v>
      </c>
    </row>
    <row r="38" spans="1:14" s="44" customFormat="1" ht="18.75" x14ac:dyDescent="0.3">
      <c r="A38" s="65"/>
      <c r="B38" s="35"/>
      <c r="C38" s="65"/>
      <c r="D38" s="65"/>
      <c r="E38" s="65"/>
      <c r="F38" s="65"/>
      <c r="G38" s="157"/>
      <c r="H38" s="157"/>
      <c r="I38" s="157"/>
      <c r="J38" s="155"/>
      <c r="K38" s="65"/>
      <c r="L38" s="159"/>
      <c r="M38" s="159"/>
      <c r="N38" s="179"/>
    </row>
    <row r="39" spans="1:14" s="44" customFormat="1" ht="19.5" thickBot="1" x14ac:dyDescent="0.35">
      <c r="A39" s="65"/>
      <c r="B39" s="35" t="s">
        <v>359</v>
      </c>
      <c r="C39" s="65"/>
      <c r="D39" s="65"/>
      <c r="E39" s="65"/>
      <c r="F39" s="65"/>
      <c r="G39" s="172">
        <f>SUM(G32)</f>
        <v>32768</v>
      </c>
      <c r="H39" s="157"/>
      <c r="I39" s="172">
        <f>SUM(I32)</f>
        <v>28799</v>
      </c>
      <c r="J39" s="158"/>
      <c r="K39" s="65"/>
      <c r="L39" s="172">
        <f>SUM(L32)</f>
        <v>136287.46719828644</v>
      </c>
      <c r="M39" s="159"/>
      <c r="N39" s="172">
        <f>SUM(N32)</f>
        <v>122066</v>
      </c>
    </row>
    <row r="40" spans="1:14" s="44" customFormat="1" ht="19.5" thickTop="1" x14ac:dyDescent="0.3">
      <c r="A40" s="65"/>
      <c r="B40" s="35"/>
      <c r="C40" s="65"/>
      <c r="D40" s="65"/>
      <c r="E40" s="65"/>
      <c r="F40" s="65"/>
      <c r="G40" s="173"/>
      <c r="H40" s="157"/>
      <c r="I40" s="173"/>
      <c r="J40" s="158"/>
      <c r="K40" s="65"/>
      <c r="L40" s="173"/>
      <c r="M40" s="159"/>
      <c r="N40" s="173"/>
    </row>
    <row r="41" spans="1:14" ht="15" x14ac:dyDescent="0.2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1:14" ht="15.75" x14ac:dyDescent="0.25">
      <c r="A42" s="46"/>
      <c r="B42" s="34" t="s">
        <v>370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</row>
    <row r="43" spans="1:14" ht="15.75" x14ac:dyDescent="0.25">
      <c r="A43" s="46"/>
      <c r="B43" s="34" t="s">
        <v>368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</row>
    <row r="44" spans="1:14" ht="15.75" x14ac:dyDescent="0.25">
      <c r="A44" s="46"/>
      <c r="B44" s="34" t="s">
        <v>20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</row>
    <row r="45" spans="1:14" ht="15" x14ac:dyDescent="0.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</row>
    <row r="46" spans="1:14" ht="15" x14ac:dyDescent="0.2"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</row>
    <row r="47" spans="1:14" ht="15" x14ac:dyDescent="0.2"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</row>
    <row r="48" spans="1:14" ht="15" x14ac:dyDescent="0.2"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</row>
    <row r="49" spans="2:14" ht="15" x14ac:dyDescent="0.2"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</row>
    <row r="50" spans="2:14" ht="15" x14ac:dyDescent="0.2"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</row>
    <row r="51" spans="2:14" ht="15" x14ac:dyDescent="0.2"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</row>
  </sheetData>
  <mergeCells count="2">
    <mergeCell ref="G10:I10"/>
    <mergeCell ref="L10:N10"/>
  </mergeCells>
  <pageMargins left="0.75" right="0.75" top="1" bottom="1" header="0.5" footer="0.5"/>
  <pageSetup paperSize="9" scale="5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opLeftCell="A55" zoomScale="120" workbookViewId="0">
      <selection activeCell="F33" sqref="F33"/>
    </sheetView>
  </sheetViews>
  <sheetFormatPr defaultRowHeight="12.75" x14ac:dyDescent="0.2"/>
  <cols>
    <col min="1" max="5" width="9.140625" style="174"/>
    <col min="6" max="6" width="14.5703125" style="174" customWidth="1"/>
    <col min="7" max="7" width="9.85546875" style="174" customWidth="1"/>
    <col min="8" max="9" width="11.85546875" style="39" customWidth="1"/>
    <col min="10" max="10" width="9.140625" style="174"/>
    <col min="11" max="11" width="11.28515625" style="174" customWidth="1"/>
    <col min="12" max="16384" width="9.140625" style="174"/>
  </cols>
  <sheetData>
    <row r="1" spans="1:11" s="103" customFormat="1" ht="26.25" x14ac:dyDescent="0.45">
      <c r="A1" s="102" t="s">
        <v>423</v>
      </c>
      <c r="H1" s="104"/>
      <c r="I1" s="104"/>
    </row>
    <row r="2" spans="1:11" s="103" customFormat="1" ht="23.25" x14ac:dyDescent="0.35">
      <c r="A2" s="104" t="s">
        <v>3</v>
      </c>
      <c r="H2" s="104"/>
      <c r="I2" s="104"/>
    </row>
    <row r="3" spans="1:11" s="103" customFormat="1" ht="23.25" x14ac:dyDescent="0.35">
      <c r="A3" s="105"/>
      <c r="H3" s="104"/>
      <c r="I3" s="104"/>
    </row>
    <row r="4" spans="1:11" s="103" customFormat="1" ht="23.25" x14ac:dyDescent="0.35">
      <c r="A4" s="104" t="s">
        <v>1</v>
      </c>
      <c r="H4" s="104"/>
      <c r="I4" s="104"/>
    </row>
    <row r="5" spans="1:11" s="103" customFormat="1" ht="23.25" x14ac:dyDescent="0.35">
      <c r="H5" s="104"/>
      <c r="I5" s="104"/>
    </row>
    <row r="6" spans="1:11" s="103" customFormat="1" ht="23.25" x14ac:dyDescent="0.35">
      <c r="A6" s="106" t="s">
        <v>360</v>
      </c>
      <c r="H6" s="104"/>
      <c r="I6" s="104"/>
    </row>
    <row r="7" spans="1:11" ht="18.75" x14ac:dyDescent="0.3">
      <c r="A7" s="35"/>
      <c r="K7" s="36" t="s">
        <v>361</v>
      </c>
    </row>
    <row r="8" spans="1:11" ht="14.25" x14ac:dyDescent="0.2">
      <c r="H8" s="36" t="s">
        <v>21</v>
      </c>
      <c r="I8" s="36"/>
      <c r="J8" s="36"/>
      <c r="K8" s="36" t="s">
        <v>21</v>
      </c>
    </row>
    <row r="9" spans="1:11" ht="14.25" x14ac:dyDescent="0.2">
      <c r="G9" s="189"/>
      <c r="H9" s="36" t="s">
        <v>448</v>
      </c>
      <c r="I9" s="36"/>
      <c r="J9" s="37"/>
      <c r="K9" s="36" t="s">
        <v>301</v>
      </c>
    </row>
    <row r="10" spans="1:11" ht="14.25" x14ac:dyDescent="0.2">
      <c r="H10" s="36" t="s">
        <v>2</v>
      </c>
      <c r="I10" s="36"/>
      <c r="J10" s="36"/>
      <c r="K10" s="36" t="s">
        <v>2</v>
      </c>
    </row>
    <row r="11" spans="1:11" ht="20.25" x14ac:dyDescent="0.3">
      <c r="B11" s="38" t="s">
        <v>124</v>
      </c>
      <c r="H11" s="36" t="s">
        <v>168</v>
      </c>
      <c r="I11" s="36"/>
      <c r="K11" s="36" t="s">
        <v>163</v>
      </c>
    </row>
    <row r="13" spans="1:11" ht="18.75" x14ac:dyDescent="0.3">
      <c r="B13" s="65" t="s">
        <v>22</v>
      </c>
      <c r="H13" s="45">
        <v>681051</v>
      </c>
      <c r="I13" s="57"/>
      <c r="J13" s="39"/>
      <c r="K13" s="69">
        <v>538189</v>
      </c>
    </row>
    <row r="14" spans="1:11" ht="18.75" x14ac:dyDescent="0.3">
      <c r="B14" s="65" t="s">
        <v>24</v>
      </c>
      <c r="H14" s="40">
        <v>2133</v>
      </c>
      <c r="I14" s="58"/>
      <c r="J14" s="39"/>
      <c r="K14" s="70">
        <v>1578</v>
      </c>
    </row>
    <row r="15" spans="1:11" ht="18.75" x14ac:dyDescent="0.3">
      <c r="B15" s="65" t="s">
        <v>126</v>
      </c>
      <c r="H15" s="40">
        <v>82810</v>
      </c>
      <c r="I15" s="58"/>
      <c r="J15" s="39"/>
      <c r="K15" s="70">
        <v>57900</v>
      </c>
    </row>
    <row r="16" spans="1:11" ht="18.75" x14ac:dyDescent="0.3">
      <c r="B16" s="65" t="s">
        <v>164</v>
      </c>
      <c r="H16" s="40">
        <v>46283</v>
      </c>
      <c r="I16" s="58"/>
      <c r="J16" s="39"/>
      <c r="K16" s="70">
        <v>40210</v>
      </c>
    </row>
    <row r="17" spans="2:11" ht="18.75" x14ac:dyDescent="0.3">
      <c r="B17" s="65" t="s">
        <v>125</v>
      </c>
      <c r="H17" s="40">
        <v>9110</v>
      </c>
      <c r="I17" s="58"/>
      <c r="J17" s="39"/>
      <c r="K17" s="70">
        <v>6924</v>
      </c>
    </row>
    <row r="18" spans="2:11" ht="18.75" x14ac:dyDescent="0.3">
      <c r="B18" s="65" t="s">
        <v>23</v>
      </c>
      <c r="H18" s="40">
        <v>35315</v>
      </c>
      <c r="I18" s="58"/>
      <c r="J18" s="39"/>
      <c r="K18" s="70">
        <v>3073</v>
      </c>
    </row>
    <row r="19" spans="2:11" ht="18.75" x14ac:dyDescent="0.3">
      <c r="B19" s="65" t="s">
        <v>431</v>
      </c>
      <c r="H19" s="40">
        <v>18635</v>
      </c>
      <c r="I19" s="58"/>
      <c r="J19" s="39"/>
      <c r="K19" s="70">
        <v>0</v>
      </c>
    </row>
    <row r="20" spans="2:11" ht="18.75" x14ac:dyDescent="0.3">
      <c r="B20" s="65" t="s">
        <v>157</v>
      </c>
      <c r="H20" s="40">
        <v>0</v>
      </c>
      <c r="I20" s="58"/>
      <c r="J20" s="39"/>
      <c r="K20" s="70">
        <v>49</v>
      </c>
    </row>
    <row r="21" spans="2:11" ht="18.75" x14ac:dyDescent="0.3">
      <c r="B21" s="65" t="s">
        <v>123</v>
      </c>
      <c r="H21" s="40">
        <v>1096</v>
      </c>
      <c r="I21" s="58"/>
      <c r="J21" s="39"/>
      <c r="K21" s="70">
        <v>1335</v>
      </c>
    </row>
    <row r="22" spans="2:11" ht="18.75" x14ac:dyDescent="0.3">
      <c r="B22" s="65" t="s">
        <v>364</v>
      </c>
      <c r="H22" s="41">
        <v>4775</v>
      </c>
      <c r="I22" s="58"/>
      <c r="J22" s="39"/>
      <c r="K22" s="71">
        <v>4775</v>
      </c>
    </row>
    <row r="23" spans="2:11" ht="18" x14ac:dyDescent="0.25">
      <c r="B23" s="33" t="s">
        <v>165</v>
      </c>
      <c r="H23" s="42">
        <f>SUM(H13:H22)</f>
        <v>881208</v>
      </c>
      <c r="I23" s="57"/>
      <c r="J23" s="39"/>
      <c r="K23" s="72">
        <f>SUM(K13:K22)</f>
        <v>654033</v>
      </c>
    </row>
    <row r="24" spans="2:11" x14ac:dyDescent="0.2">
      <c r="J24" s="39"/>
      <c r="K24" s="39"/>
    </row>
    <row r="25" spans="2:11" ht="21" thickBot="1" x14ac:dyDescent="0.35">
      <c r="B25" s="43" t="s">
        <v>25</v>
      </c>
      <c r="J25" s="39"/>
      <c r="K25" s="39"/>
    </row>
    <row r="26" spans="2:11" ht="18" x14ac:dyDescent="0.25">
      <c r="B26" s="44" t="s">
        <v>26</v>
      </c>
      <c r="F26" s="190"/>
      <c r="G26" s="39" t="s">
        <v>498</v>
      </c>
      <c r="H26" s="284">
        <v>166770</v>
      </c>
      <c r="I26" s="58"/>
      <c r="J26" s="39" t="s">
        <v>433</v>
      </c>
      <c r="K26" s="286">
        <v>131479</v>
      </c>
    </row>
    <row r="27" spans="2:11" ht="18" x14ac:dyDescent="0.25">
      <c r="B27" s="44" t="s">
        <v>127</v>
      </c>
      <c r="G27" s="39"/>
      <c r="H27" s="285">
        <v>37839</v>
      </c>
      <c r="I27" s="58"/>
      <c r="J27" s="39"/>
      <c r="K27" s="287">
        <v>34231</v>
      </c>
    </row>
    <row r="28" spans="2:11" ht="18" x14ac:dyDescent="0.25">
      <c r="B28" s="44" t="s">
        <v>162</v>
      </c>
      <c r="G28" s="39" t="s">
        <v>464</v>
      </c>
      <c r="H28" s="285">
        <v>170292</v>
      </c>
      <c r="I28" s="58"/>
      <c r="J28" s="39" t="s">
        <v>434</v>
      </c>
      <c r="K28" s="287">
        <f>SUM(174829-39265-4869-2682)</f>
        <v>128013</v>
      </c>
    </row>
    <row r="29" spans="2:11" ht="18" x14ac:dyDescent="0.25">
      <c r="B29" s="44" t="s">
        <v>362</v>
      </c>
      <c r="F29" s="44"/>
      <c r="H29" s="285">
        <v>76704</v>
      </c>
      <c r="I29" s="58"/>
      <c r="J29" s="39"/>
      <c r="K29" s="287">
        <f>SUM(174829-128013)</f>
        <v>46816</v>
      </c>
    </row>
    <row r="30" spans="2:11" ht="18" x14ac:dyDescent="0.25">
      <c r="B30" s="44" t="s">
        <v>166</v>
      </c>
      <c r="F30" s="44"/>
      <c r="H30" s="285">
        <v>11036</v>
      </c>
      <c r="I30" s="58"/>
      <c r="J30" s="39"/>
      <c r="K30" s="287">
        <v>5403</v>
      </c>
    </row>
    <row r="31" spans="2:11" ht="18.75" thickBot="1" x14ac:dyDescent="0.3">
      <c r="B31" s="44" t="s">
        <v>167</v>
      </c>
      <c r="H31" s="285">
        <v>120187</v>
      </c>
      <c r="I31" s="58"/>
      <c r="J31" s="39"/>
      <c r="K31" s="287">
        <v>106145</v>
      </c>
    </row>
    <row r="32" spans="2:11" ht="22.5" customHeight="1" thickBot="1" x14ac:dyDescent="0.25">
      <c r="H32" s="288">
        <f>SUM(H26:H31)</f>
        <v>582828</v>
      </c>
      <c r="I32" s="58"/>
      <c r="J32" s="39"/>
      <c r="K32" s="288">
        <f>SUM(K26:K31)</f>
        <v>452087</v>
      </c>
    </row>
    <row r="33" spans="2:11" ht="21" thickBot="1" x14ac:dyDescent="0.35">
      <c r="B33" s="38" t="s">
        <v>128</v>
      </c>
      <c r="H33" s="49">
        <f>SUM(H32+H23)</f>
        <v>1464036</v>
      </c>
      <c r="I33" s="58"/>
      <c r="J33" s="39"/>
      <c r="K33" s="49">
        <f>SUM(K32+K23)</f>
        <v>1106120</v>
      </c>
    </row>
    <row r="34" spans="2:11" ht="13.5" thickTop="1" x14ac:dyDescent="0.2">
      <c r="J34" s="39"/>
      <c r="K34" s="39"/>
    </row>
    <row r="35" spans="2:11" ht="18.75" x14ac:dyDescent="0.3">
      <c r="B35" s="35"/>
      <c r="J35" s="39"/>
      <c r="K35" s="39"/>
    </row>
    <row r="36" spans="2:11" ht="20.25" x14ac:dyDescent="0.3">
      <c r="B36" s="38" t="s">
        <v>129</v>
      </c>
      <c r="J36" s="39"/>
      <c r="K36" s="39"/>
    </row>
    <row r="37" spans="2:11" x14ac:dyDescent="0.2">
      <c r="J37" s="39"/>
      <c r="K37" s="39"/>
    </row>
    <row r="38" spans="2:11" ht="21" thickBot="1" x14ac:dyDescent="0.35">
      <c r="B38" s="38" t="s">
        <v>135</v>
      </c>
      <c r="J38" s="39"/>
      <c r="K38" s="39"/>
    </row>
    <row r="39" spans="2:11" ht="15" x14ac:dyDescent="0.2">
      <c r="B39" s="46" t="s">
        <v>136</v>
      </c>
      <c r="H39" s="284">
        <v>207837</v>
      </c>
      <c r="I39" s="58"/>
      <c r="J39" s="39"/>
      <c r="K39" s="286">
        <v>197586</v>
      </c>
    </row>
    <row r="40" spans="2:11" ht="15" x14ac:dyDescent="0.2">
      <c r="B40" s="46" t="s">
        <v>363</v>
      </c>
      <c r="H40" s="285">
        <v>0</v>
      </c>
      <c r="I40" s="58"/>
      <c r="J40" s="39"/>
      <c r="K40" s="287">
        <v>-11893</v>
      </c>
    </row>
    <row r="41" spans="2:11" ht="15.75" thickBot="1" x14ac:dyDescent="0.25">
      <c r="B41" s="46" t="s">
        <v>137</v>
      </c>
      <c r="H41" s="285">
        <v>528006</v>
      </c>
      <c r="I41" s="58"/>
      <c r="J41" s="39"/>
      <c r="K41" s="287">
        <v>317112</v>
      </c>
    </row>
    <row r="42" spans="2:11" ht="18.75" x14ac:dyDescent="0.3">
      <c r="B42" s="35" t="s">
        <v>130</v>
      </c>
      <c r="H42" s="284">
        <f>SUM(H39:H41)</f>
        <v>735843</v>
      </c>
      <c r="I42" s="58"/>
      <c r="J42" s="39"/>
      <c r="K42" s="284">
        <f>SUM(K39:K41)</f>
        <v>502805</v>
      </c>
    </row>
    <row r="43" spans="2:11" ht="15.75" thickBot="1" x14ac:dyDescent="0.25">
      <c r="B43" s="46" t="s">
        <v>138</v>
      </c>
      <c r="H43" s="289">
        <v>63419</v>
      </c>
      <c r="I43" s="58"/>
      <c r="J43" s="39"/>
      <c r="K43" s="290">
        <v>55799</v>
      </c>
    </row>
    <row r="44" spans="2:11" ht="21" thickBot="1" x14ac:dyDescent="0.35">
      <c r="B44" s="38" t="s">
        <v>131</v>
      </c>
      <c r="H44" s="289">
        <f>SUM(H42:H43)</f>
        <v>799262</v>
      </c>
      <c r="I44" s="58"/>
      <c r="J44" s="39"/>
      <c r="K44" s="289">
        <f>SUM(K42:K43)</f>
        <v>558604</v>
      </c>
    </row>
    <row r="45" spans="2:11" x14ac:dyDescent="0.2">
      <c r="J45" s="39"/>
      <c r="K45" s="39"/>
    </row>
    <row r="46" spans="2:11" ht="21" thickBot="1" x14ac:dyDescent="0.35">
      <c r="B46" s="38" t="s">
        <v>132</v>
      </c>
      <c r="J46" s="39"/>
      <c r="K46" s="39"/>
    </row>
    <row r="47" spans="2:11" ht="15" x14ac:dyDescent="0.2">
      <c r="B47" s="46" t="s">
        <v>208</v>
      </c>
      <c r="G47" s="355">
        <f>SUM(H47/H44)</f>
        <v>0.28653432791750388</v>
      </c>
      <c r="H47" s="45">
        <v>229016</v>
      </c>
      <c r="I47" s="58"/>
      <c r="J47" s="355">
        <f>SUM(K47/K44)</f>
        <v>0.38563812647242052</v>
      </c>
      <c r="K47" s="286">
        <v>215419</v>
      </c>
    </row>
    <row r="48" spans="2:11" ht="15" x14ac:dyDescent="0.2">
      <c r="B48" s="46" t="s">
        <v>365</v>
      </c>
      <c r="G48" s="191"/>
      <c r="H48" s="40">
        <v>0</v>
      </c>
      <c r="I48" s="58"/>
      <c r="J48" s="191"/>
      <c r="K48" s="287">
        <v>4427</v>
      </c>
    </row>
    <row r="49" spans="2:12" ht="15.75" thickBot="1" x14ac:dyDescent="0.25">
      <c r="B49" s="46" t="s">
        <v>139</v>
      </c>
      <c r="H49" s="40">
        <v>43182</v>
      </c>
      <c r="I49" s="58"/>
      <c r="J49" s="39"/>
      <c r="K49" s="287">
        <v>35139</v>
      </c>
    </row>
    <row r="50" spans="2:12" ht="15.75" thickBot="1" x14ac:dyDescent="0.3">
      <c r="B50" s="47"/>
      <c r="F50" s="192"/>
      <c r="G50" s="48"/>
      <c r="H50" s="288">
        <f>SUM(H47:H49)</f>
        <v>272198</v>
      </c>
      <c r="I50" s="58"/>
      <c r="J50" s="39"/>
      <c r="K50" s="288">
        <f>SUM(K47:K49)</f>
        <v>254985</v>
      </c>
    </row>
    <row r="51" spans="2:12" ht="15" x14ac:dyDescent="0.25">
      <c r="B51" s="193"/>
      <c r="J51" s="39"/>
      <c r="K51" s="39"/>
    </row>
    <row r="52" spans="2:12" ht="21" thickBot="1" x14ac:dyDescent="0.35">
      <c r="B52" s="43" t="s">
        <v>27</v>
      </c>
      <c r="J52" s="39"/>
      <c r="K52" s="39"/>
    </row>
    <row r="53" spans="2:12" ht="15" x14ac:dyDescent="0.2">
      <c r="B53" s="46" t="s">
        <v>140</v>
      </c>
      <c r="H53" s="284">
        <v>117669</v>
      </c>
      <c r="I53" s="58"/>
      <c r="J53" s="39"/>
      <c r="K53" s="69">
        <v>91196</v>
      </c>
    </row>
    <row r="54" spans="2:12" ht="15" x14ac:dyDescent="0.2">
      <c r="B54" s="46" t="s">
        <v>141</v>
      </c>
      <c r="H54" s="285">
        <v>267868</v>
      </c>
      <c r="I54" s="58"/>
      <c r="J54" s="39"/>
      <c r="K54" s="70">
        <v>196911</v>
      </c>
    </row>
    <row r="55" spans="2:12" ht="15.75" thickBot="1" x14ac:dyDescent="0.25">
      <c r="B55" s="46" t="s">
        <v>142</v>
      </c>
      <c r="H55" s="285">
        <v>7039</v>
      </c>
      <c r="I55" s="58"/>
      <c r="J55" s="39"/>
      <c r="K55" s="70">
        <v>4424</v>
      </c>
    </row>
    <row r="56" spans="2:12" ht="21" customHeight="1" thickBot="1" x14ac:dyDescent="0.25">
      <c r="H56" s="288">
        <f>SUM(H53:H55)</f>
        <v>392576</v>
      </c>
      <c r="I56" s="58"/>
      <c r="J56" s="39"/>
      <c r="K56" s="291">
        <f>SUM(K53:K55)</f>
        <v>292531</v>
      </c>
    </row>
    <row r="57" spans="2:12" ht="20.25" x14ac:dyDescent="0.3">
      <c r="B57" s="38" t="s">
        <v>133</v>
      </c>
      <c r="H57" s="73">
        <f>SUM(H56+H50)</f>
        <v>664774</v>
      </c>
      <c r="I57" s="58"/>
      <c r="J57" s="39"/>
      <c r="K57" s="73">
        <f>SUM(K56+K50)</f>
        <v>547516</v>
      </c>
    </row>
    <row r="58" spans="2:12" ht="21" thickBot="1" x14ac:dyDescent="0.35">
      <c r="B58" s="38" t="s">
        <v>134</v>
      </c>
      <c r="H58" s="49">
        <f>SUM(H57+H44)</f>
        <v>1464036</v>
      </c>
      <c r="I58" s="58"/>
      <c r="J58" s="39"/>
      <c r="K58" s="49">
        <f>SUM(K57+K44)</f>
        <v>1106120</v>
      </c>
    </row>
    <row r="59" spans="2:12" ht="13.5" thickTop="1" x14ac:dyDescent="0.2">
      <c r="J59" s="39"/>
      <c r="K59" s="39"/>
    </row>
    <row r="60" spans="2:12" x14ac:dyDescent="0.2">
      <c r="B60" s="174" t="s">
        <v>122</v>
      </c>
      <c r="H60" s="50">
        <f>SUM(H42)/H61</f>
        <v>0.92786574347865014</v>
      </c>
      <c r="I60" s="50"/>
      <c r="J60" s="39"/>
      <c r="K60" s="315">
        <f>SUM(K42)/K61</f>
        <v>0.64188719085230483</v>
      </c>
      <c r="L60" s="357"/>
    </row>
    <row r="61" spans="2:12" ht="13.5" thickBot="1" x14ac:dyDescent="0.25">
      <c r="B61" s="174" t="s">
        <v>179</v>
      </c>
      <c r="H61" s="51">
        <f>SUM('Condensed IS-31.3.2011'!N43)</f>
        <v>793049</v>
      </c>
      <c r="I61" s="59"/>
      <c r="J61" s="39"/>
      <c r="K61" s="51">
        <f>SUM('Condensed IS-31.3.2011'!Q43)</f>
        <v>783323</v>
      </c>
    </row>
    <row r="62" spans="2:12" ht="13.5" thickTop="1" x14ac:dyDescent="0.2">
      <c r="H62" s="52"/>
      <c r="I62" s="52"/>
      <c r="J62" s="39"/>
      <c r="K62" s="52"/>
    </row>
    <row r="63" spans="2:12" x14ac:dyDescent="0.2">
      <c r="H63" s="53">
        <f>SUM(H33-H58)</f>
        <v>0</v>
      </c>
      <c r="I63" s="53"/>
      <c r="J63" s="39"/>
      <c r="K63" s="53">
        <f>SUM(K33-K58)</f>
        <v>0</v>
      </c>
    </row>
    <row r="64" spans="2:12" ht="14.25" x14ac:dyDescent="0.2">
      <c r="B64" s="54"/>
    </row>
    <row r="65" spans="1:11" ht="17.25" hidden="1" x14ac:dyDescent="0.4">
      <c r="H65" s="55" t="e">
        <f>SUM(H43-#REF!)</f>
        <v>#REF!</v>
      </c>
      <c r="I65" s="55"/>
      <c r="J65" s="56"/>
      <c r="K65" s="56" t="e">
        <f>SUM(K43-#REF!)</f>
        <v>#REF!</v>
      </c>
    </row>
    <row r="67" spans="1:11" ht="15.75" x14ac:dyDescent="0.25">
      <c r="A67" s="34" t="s">
        <v>369</v>
      </c>
    </row>
    <row r="68" spans="1:11" ht="15.75" x14ac:dyDescent="0.25">
      <c r="A68" s="34" t="s">
        <v>158</v>
      </c>
    </row>
    <row r="69" spans="1:11" ht="15" x14ac:dyDescent="0.25">
      <c r="H69" s="194"/>
      <c r="I69" s="194"/>
      <c r="J69" s="192"/>
      <c r="K69" s="74"/>
    </row>
  </sheetData>
  <phoneticPr fontId="3" type="noConversion"/>
  <pageMargins left="0.75" right="0.75" top="1" bottom="1" header="0.5" footer="0.5"/>
  <pageSetup paperSize="9" scale="5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2"/>
  <sheetViews>
    <sheetView topLeftCell="A106" workbookViewId="0">
      <selection activeCell="G176" sqref="G176"/>
    </sheetView>
  </sheetViews>
  <sheetFormatPr defaultRowHeight="15" x14ac:dyDescent="0.3"/>
  <cols>
    <col min="1" max="1" width="9.140625" style="19"/>
    <col min="2" max="2" width="10.85546875" style="19" customWidth="1"/>
    <col min="3" max="3" width="33" style="19" customWidth="1"/>
    <col min="4" max="4" width="19.85546875" style="19" customWidth="1"/>
    <col min="5" max="5" width="19" style="19" customWidth="1"/>
    <col min="6" max="6" width="14" style="19" bestFit="1" customWidth="1"/>
    <col min="7" max="7" width="15.140625" style="19" bestFit="1" customWidth="1"/>
    <col min="8" max="8" width="9.140625" style="19"/>
    <col min="9" max="9" width="14" style="19" bestFit="1" customWidth="1"/>
    <col min="10" max="16384" width="9.140625" style="19"/>
  </cols>
  <sheetData>
    <row r="1" spans="1:4" s="62" customFormat="1" ht="29.25" x14ac:dyDescent="0.6">
      <c r="A1" s="93" t="s">
        <v>422</v>
      </c>
    </row>
    <row r="2" spans="1:4" s="62" customFormat="1" ht="29.25" x14ac:dyDescent="0.6">
      <c r="A2" s="78" t="s">
        <v>3</v>
      </c>
    </row>
    <row r="3" spans="1:4" s="62" customFormat="1" ht="29.25" x14ac:dyDescent="0.6">
      <c r="A3" s="78" t="s">
        <v>439</v>
      </c>
      <c r="B3" s="78"/>
    </row>
    <row r="4" spans="1:4" s="62" customFormat="1" ht="29.25" x14ac:dyDescent="0.6">
      <c r="A4" s="78"/>
    </row>
    <row r="5" spans="1:4" s="62" customFormat="1" ht="29.25" x14ac:dyDescent="0.6">
      <c r="A5" s="78" t="s">
        <v>29</v>
      </c>
    </row>
    <row r="7" spans="1:4" s="62" customFormat="1" ht="27" x14ac:dyDescent="0.5">
      <c r="A7" s="63" t="s">
        <v>185</v>
      </c>
      <c r="B7" s="64" t="s">
        <v>30</v>
      </c>
    </row>
    <row r="8" spans="1:4" ht="21" x14ac:dyDescent="0.4">
      <c r="A8" s="22"/>
      <c r="B8" s="23" t="s">
        <v>149</v>
      </c>
    </row>
    <row r="9" spans="1:4" ht="21" x14ac:dyDescent="0.4">
      <c r="A9" s="22"/>
      <c r="B9" s="23" t="s">
        <v>150</v>
      </c>
    </row>
    <row r="10" spans="1:4" ht="21" x14ac:dyDescent="0.4">
      <c r="A10" s="22"/>
      <c r="B10" s="23"/>
    </row>
    <row r="11" spans="1:4" ht="21" x14ac:dyDescent="0.4">
      <c r="A11" s="22"/>
      <c r="B11" s="23" t="s">
        <v>151</v>
      </c>
    </row>
    <row r="12" spans="1:4" ht="21" x14ac:dyDescent="0.4">
      <c r="A12" s="22"/>
      <c r="B12" s="23" t="s">
        <v>209</v>
      </c>
    </row>
    <row r="13" spans="1:4" ht="21" x14ac:dyDescent="0.4">
      <c r="A13" s="22"/>
      <c r="B13" s="23" t="s">
        <v>376</v>
      </c>
    </row>
    <row r="14" spans="1:4" ht="21" x14ac:dyDescent="0.4">
      <c r="A14" s="22"/>
      <c r="B14" s="23" t="s">
        <v>406</v>
      </c>
      <c r="D14" s="60" t="s">
        <v>407</v>
      </c>
    </row>
    <row r="15" spans="1:4" ht="21" x14ac:dyDescent="0.4">
      <c r="A15" s="22"/>
      <c r="B15" s="23" t="s">
        <v>381</v>
      </c>
      <c r="D15" s="60" t="s">
        <v>215</v>
      </c>
    </row>
    <row r="16" spans="1:4" ht="21" x14ac:dyDescent="0.4">
      <c r="A16" s="22"/>
      <c r="B16" s="23" t="s">
        <v>210</v>
      </c>
      <c r="D16" s="60" t="s">
        <v>211</v>
      </c>
    </row>
    <row r="17" spans="1:4" ht="21" x14ac:dyDescent="0.4">
      <c r="A17" s="22"/>
      <c r="B17" s="23" t="s">
        <v>212</v>
      </c>
      <c r="D17" s="60" t="s">
        <v>213</v>
      </c>
    </row>
    <row r="18" spans="1:4" ht="21" x14ac:dyDescent="0.4">
      <c r="A18" s="22"/>
      <c r="B18" s="23" t="s">
        <v>382</v>
      </c>
      <c r="D18" s="60" t="s">
        <v>383</v>
      </c>
    </row>
    <row r="19" spans="1:4" ht="21" x14ac:dyDescent="0.4">
      <c r="A19" s="22"/>
      <c r="B19" s="23" t="s">
        <v>384</v>
      </c>
      <c r="D19" s="60" t="s">
        <v>385</v>
      </c>
    </row>
    <row r="20" spans="1:4" ht="21" x14ac:dyDescent="0.4">
      <c r="A20" s="22"/>
      <c r="B20" s="23" t="s">
        <v>408</v>
      </c>
      <c r="D20" s="60" t="s">
        <v>409</v>
      </c>
    </row>
    <row r="21" spans="1:4" ht="21" x14ac:dyDescent="0.4">
      <c r="A21" s="22"/>
      <c r="B21" s="23" t="s">
        <v>214</v>
      </c>
      <c r="C21" s="60"/>
      <c r="D21" s="60" t="s">
        <v>215</v>
      </c>
    </row>
    <row r="22" spans="1:4" ht="21" x14ac:dyDescent="0.4">
      <c r="A22" s="22"/>
      <c r="B22" s="23" t="s">
        <v>391</v>
      </c>
      <c r="D22" s="60" t="s">
        <v>386</v>
      </c>
    </row>
    <row r="23" spans="1:4" ht="21" x14ac:dyDescent="0.4">
      <c r="A23" s="22"/>
      <c r="B23" s="23" t="s">
        <v>216</v>
      </c>
      <c r="C23" s="60"/>
      <c r="D23" s="60" t="s">
        <v>217</v>
      </c>
    </row>
    <row r="24" spans="1:4" ht="21" x14ac:dyDescent="0.4">
      <c r="A24" s="22"/>
      <c r="B24" s="23" t="s">
        <v>218</v>
      </c>
      <c r="C24" s="60"/>
      <c r="D24" s="60" t="s">
        <v>219</v>
      </c>
    </row>
    <row r="25" spans="1:4" ht="21" x14ac:dyDescent="0.4">
      <c r="A25" s="22"/>
      <c r="B25" s="23" t="s">
        <v>220</v>
      </c>
      <c r="C25" s="60"/>
      <c r="D25" s="60" t="s">
        <v>221</v>
      </c>
    </row>
    <row r="26" spans="1:4" ht="21" x14ac:dyDescent="0.4">
      <c r="A26" s="22"/>
      <c r="B26" s="23" t="s">
        <v>222</v>
      </c>
      <c r="C26" s="60"/>
      <c r="D26" s="60" t="s">
        <v>224</v>
      </c>
    </row>
    <row r="27" spans="1:4" ht="21" x14ac:dyDescent="0.4">
      <c r="A27" s="22"/>
      <c r="B27" s="23" t="s">
        <v>223</v>
      </c>
      <c r="C27" s="60"/>
      <c r="D27" s="60" t="s">
        <v>229</v>
      </c>
    </row>
    <row r="28" spans="1:4" ht="21" x14ac:dyDescent="0.4">
      <c r="A28" s="22"/>
      <c r="B28" s="23" t="s">
        <v>225</v>
      </c>
      <c r="C28" s="60"/>
      <c r="D28" s="60" t="s">
        <v>10</v>
      </c>
    </row>
    <row r="29" spans="1:4" ht="21" x14ac:dyDescent="0.4">
      <c r="A29" s="22"/>
      <c r="B29" s="23" t="s">
        <v>226</v>
      </c>
      <c r="C29" s="60"/>
      <c r="D29" s="60" t="s">
        <v>228</v>
      </c>
    </row>
    <row r="30" spans="1:4" ht="21" x14ac:dyDescent="0.4">
      <c r="A30" s="22"/>
      <c r="B30" s="23" t="s">
        <v>227</v>
      </c>
      <c r="C30" s="60"/>
      <c r="D30" s="60" t="s">
        <v>230</v>
      </c>
    </row>
    <row r="31" spans="1:4" ht="21" x14ac:dyDescent="0.4">
      <c r="A31" s="22"/>
      <c r="B31" s="23" t="s">
        <v>231</v>
      </c>
      <c r="C31" s="60"/>
      <c r="D31" s="60" t="s">
        <v>232</v>
      </c>
    </row>
    <row r="32" spans="1:4" ht="21" x14ac:dyDescent="0.4">
      <c r="A32" s="22"/>
      <c r="B32" s="23" t="s">
        <v>233</v>
      </c>
      <c r="C32" s="60"/>
      <c r="D32" s="60" t="s">
        <v>234</v>
      </c>
    </row>
    <row r="33" spans="1:4" ht="21" x14ac:dyDescent="0.4">
      <c r="A33" s="22"/>
      <c r="B33" s="23" t="s">
        <v>235</v>
      </c>
      <c r="C33" s="60"/>
      <c r="D33" s="60" t="s">
        <v>236</v>
      </c>
    </row>
    <row r="34" spans="1:4" ht="21" x14ac:dyDescent="0.4">
      <c r="A34" s="22"/>
      <c r="B34" s="23" t="s">
        <v>237</v>
      </c>
      <c r="C34" s="60"/>
      <c r="D34" s="60" t="s">
        <v>238</v>
      </c>
    </row>
    <row r="35" spans="1:4" ht="21" x14ac:dyDescent="0.4">
      <c r="A35" s="22"/>
      <c r="B35" s="23" t="s">
        <v>239</v>
      </c>
      <c r="C35" s="60"/>
      <c r="D35" s="60" t="s">
        <v>241</v>
      </c>
    </row>
    <row r="36" spans="1:4" ht="21" x14ac:dyDescent="0.4">
      <c r="A36" s="22"/>
      <c r="B36" s="23" t="s">
        <v>240</v>
      </c>
      <c r="C36" s="60"/>
      <c r="D36" s="60" t="s">
        <v>242</v>
      </c>
    </row>
    <row r="37" spans="1:4" ht="21" x14ac:dyDescent="0.4">
      <c r="A37" s="22"/>
      <c r="B37" s="23" t="s">
        <v>243</v>
      </c>
      <c r="C37" s="60"/>
      <c r="D37" s="60" t="s">
        <v>244</v>
      </c>
    </row>
    <row r="38" spans="1:4" ht="21" x14ac:dyDescent="0.4">
      <c r="A38" s="22"/>
      <c r="B38" s="23" t="s">
        <v>245</v>
      </c>
      <c r="C38" s="60"/>
      <c r="D38" s="60" t="s">
        <v>246</v>
      </c>
    </row>
    <row r="39" spans="1:4" ht="21" x14ac:dyDescent="0.4">
      <c r="A39" s="22"/>
      <c r="B39" s="23" t="s">
        <v>247</v>
      </c>
      <c r="C39" s="60"/>
      <c r="D39" s="60" t="s">
        <v>249</v>
      </c>
    </row>
    <row r="40" spans="1:4" ht="21" x14ac:dyDescent="0.4">
      <c r="A40" s="22"/>
      <c r="B40" s="23" t="s">
        <v>248</v>
      </c>
      <c r="C40" s="60"/>
      <c r="D40" s="60" t="s">
        <v>250</v>
      </c>
    </row>
    <row r="41" spans="1:4" ht="21" x14ac:dyDescent="0.4">
      <c r="A41" s="22"/>
      <c r="B41" s="23" t="s">
        <v>410</v>
      </c>
      <c r="C41" s="60"/>
      <c r="D41" s="23">
        <v>2009</v>
      </c>
    </row>
    <row r="42" spans="1:4" ht="21" x14ac:dyDescent="0.4">
      <c r="A42" s="22"/>
      <c r="B42" s="23" t="s">
        <v>411</v>
      </c>
      <c r="C42" s="60"/>
      <c r="D42" s="60" t="s">
        <v>412</v>
      </c>
    </row>
    <row r="43" spans="1:4" ht="21" x14ac:dyDescent="0.4">
      <c r="A43" s="22"/>
      <c r="B43" s="23" t="s">
        <v>413</v>
      </c>
      <c r="C43" s="60"/>
      <c r="D43" s="60" t="s">
        <v>415</v>
      </c>
    </row>
    <row r="44" spans="1:4" ht="21" x14ac:dyDescent="0.4">
      <c r="A44" s="22"/>
      <c r="B44" s="23" t="s">
        <v>414</v>
      </c>
      <c r="C44" s="60"/>
      <c r="D44" s="60" t="s">
        <v>416</v>
      </c>
    </row>
    <row r="45" spans="1:4" ht="21" x14ac:dyDescent="0.4">
      <c r="A45" s="22"/>
      <c r="B45" s="23" t="s">
        <v>417</v>
      </c>
      <c r="C45" s="60"/>
      <c r="D45" s="60" t="s">
        <v>418</v>
      </c>
    </row>
    <row r="46" spans="1:4" ht="21" x14ac:dyDescent="0.4">
      <c r="A46" s="22"/>
      <c r="B46" s="23" t="s">
        <v>419</v>
      </c>
      <c r="C46" s="60"/>
      <c r="D46" s="60" t="s">
        <v>420</v>
      </c>
    </row>
    <row r="47" spans="1:4" ht="21" x14ac:dyDescent="0.4">
      <c r="A47" s="22"/>
      <c r="B47" s="23" t="s">
        <v>239</v>
      </c>
      <c r="C47" s="60"/>
      <c r="D47" s="60" t="s">
        <v>421</v>
      </c>
    </row>
    <row r="48" spans="1:4" ht="21" x14ac:dyDescent="0.4">
      <c r="A48" s="22"/>
      <c r="B48" s="23"/>
      <c r="C48" s="60"/>
      <c r="D48" s="60"/>
    </row>
    <row r="49" spans="1:5" ht="21" x14ac:dyDescent="0.4">
      <c r="A49" s="22"/>
      <c r="B49" s="23"/>
      <c r="C49" s="60"/>
      <c r="D49" s="60"/>
    </row>
    <row r="50" spans="1:5" ht="21" x14ac:dyDescent="0.4">
      <c r="A50" s="22"/>
      <c r="B50" s="23" t="s">
        <v>251</v>
      </c>
      <c r="C50" s="60"/>
      <c r="D50" s="60"/>
    </row>
    <row r="51" spans="1:5" ht="21" x14ac:dyDescent="0.4">
      <c r="A51" s="22"/>
      <c r="B51" s="23"/>
      <c r="C51" s="60"/>
      <c r="D51" s="60"/>
    </row>
    <row r="52" spans="1:5" s="62" customFormat="1" ht="27.75" thickBot="1" x14ac:dyDescent="0.55000000000000004">
      <c r="A52" s="63" t="s">
        <v>274</v>
      </c>
      <c r="B52" s="94" t="s">
        <v>252</v>
      </c>
      <c r="C52" s="95"/>
      <c r="D52" s="95"/>
      <c r="E52" s="95"/>
    </row>
    <row r="53" spans="1:5" ht="21" x14ac:dyDescent="0.4">
      <c r="A53" s="22"/>
      <c r="B53" s="23"/>
      <c r="C53" s="60"/>
      <c r="D53" s="60"/>
    </row>
    <row r="54" spans="1:5" ht="21" x14ac:dyDescent="0.4">
      <c r="A54" s="22"/>
      <c r="B54" s="23" t="s">
        <v>392</v>
      </c>
    </row>
    <row r="55" spans="1:5" ht="21" x14ac:dyDescent="0.4">
      <c r="A55" s="22"/>
      <c r="B55" s="23" t="s">
        <v>253</v>
      </c>
    </row>
    <row r="56" spans="1:5" ht="21" x14ac:dyDescent="0.4">
      <c r="A56" s="22"/>
      <c r="B56" s="23" t="s">
        <v>266</v>
      </c>
    </row>
    <row r="57" spans="1:5" ht="21" x14ac:dyDescent="0.4">
      <c r="A57" s="22"/>
      <c r="B57" s="23"/>
    </row>
    <row r="58" spans="1:5" s="62" customFormat="1" ht="27.75" thickBot="1" x14ac:dyDescent="0.55000000000000004">
      <c r="A58" s="63" t="s">
        <v>275</v>
      </c>
      <c r="B58" s="94" t="s">
        <v>259</v>
      </c>
      <c r="C58" s="95"/>
    </row>
    <row r="59" spans="1:5" ht="21" x14ac:dyDescent="0.4">
      <c r="A59" s="22"/>
      <c r="B59" s="23"/>
    </row>
    <row r="60" spans="1:5" ht="21" x14ac:dyDescent="0.4">
      <c r="A60" s="22"/>
      <c r="B60" s="23" t="s">
        <v>260</v>
      </c>
    </row>
    <row r="61" spans="1:5" ht="21" x14ac:dyDescent="0.4">
      <c r="A61" s="22"/>
      <c r="B61" s="23" t="s">
        <v>261</v>
      </c>
    </row>
    <row r="62" spans="1:5" ht="21" x14ac:dyDescent="0.4">
      <c r="A62" s="22"/>
      <c r="B62" s="23"/>
    </row>
    <row r="63" spans="1:5" ht="21" x14ac:dyDescent="0.4">
      <c r="A63" s="22"/>
      <c r="B63" s="23" t="s">
        <v>262</v>
      </c>
    </row>
    <row r="64" spans="1:5" ht="21" x14ac:dyDescent="0.4">
      <c r="A64" s="22"/>
      <c r="B64" s="23" t="s">
        <v>377</v>
      </c>
    </row>
    <row r="65" spans="1:7" ht="21" x14ac:dyDescent="0.4">
      <c r="A65" s="22"/>
      <c r="B65" s="23" t="s">
        <v>263</v>
      </c>
    </row>
    <row r="66" spans="1:7" ht="21" x14ac:dyDescent="0.4">
      <c r="A66" s="22"/>
      <c r="B66" s="23"/>
      <c r="E66" s="60" t="s">
        <v>264</v>
      </c>
      <c r="F66" s="60"/>
      <c r="G66" s="60" t="s">
        <v>265</v>
      </c>
    </row>
    <row r="67" spans="1:7" ht="21" x14ac:dyDescent="0.4">
      <c r="A67" s="22"/>
      <c r="B67" s="23"/>
      <c r="E67" s="60" t="s">
        <v>2</v>
      </c>
      <c r="F67" s="60"/>
      <c r="G67" s="60" t="s">
        <v>2</v>
      </c>
    </row>
    <row r="68" spans="1:7" ht="21" x14ac:dyDescent="0.4">
      <c r="A68" s="22"/>
      <c r="B68" s="23" t="s">
        <v>22</v>
      </c>
      <c r="E68" s="76">
        <f>SUM(G68)+56830</f>
        <v>538189</v>
      </c>
      <c r="F68" s="60"/>
      <c r="G68" s="75">
        <v>481359</v>
      </c>
    </row>
    <row r="69" spans="1:7" ht="21" x14ac:dyDescent="0.4">
      <c r="A69" s="22"/>
      <c r="B69" s="23" t="s">
        <v>164</v>
      </c>
      <c r="E69" s="76">
        <f>SUM(G69)-56830</f>
        <v>40210</v>
      </c>
      <c r="F69" s="60"/>
      <c r="G69" s="75">
        <v>97040</v>
      </c>
    </row>
    <row r="70" spans="1:7" ht="21" x14ac:dyDescent="0.4">
      <c r="A70" s="22"/>
      <c r="B70" s="23"/>
    </row>
    <row r="71" spans="1:7" ht="21" x14ac:dyDescent="0.4">
      <c r="A71" s="22"/>
      <c r="B71" s="23"/>
    </row>
    <row r="72" spans="1:7" s="62" customFormat="1" ht="27" x14ac:dyDescent="0.5">
      <c r="A72" s="63" t="s">
        <v>276</v>
      </c>
      <c r="B72" s="64" t="s">
        <v>268</v>
      </c>
    </row>
    <row r="73" spans="1:7" ht="21" x14ac:dyDescent="0.4">
      <c r="A73" s="22"/>
      <c r="B73" s="23"/>
    </row>
    <row r="74" spans="1:7" s="62" customFormat="1" ht="27" x14ac:dyDescent="0.5">
      <c r="A74" s="63"/>
      <c r="B74" s="64" t="s">
        <v>181</v>
      </c>
      <c r="C74" s="62" t="s">
        <v>269</v>
      </c>
    </row>
    <row r="75" spans="1:7" ht="21" x14ac:dyDescent="0.4">
      <c r="A75" s="22"/>
      <c r="B75" s="23"/>
      <c r="C75" s="60" t="s">
        <v>270</v>
      </c>
    </row>
    <row r="76" spans="1:7" ht="21" x14ac:dyDescent="0.4">
      <c r="A76" s="22"/>
      <c r="B76" s="23"/>
    </row>
    <row r="77" spans="1:7" s="60" customFormat="1" ht="21" x14ac:dyDescent="0.4">
      <c r="A77" s="22"/>
      <c r="B77" s="23"/>
      <c r="C77" s="60" t="s">
        <v>271</v>
      </c>
    </row>
    <row r="78" spans="1:7" s="60" customFormat="1" ht="21" x14ac:dyDescent="0.4">
      <c r="A78" s="22"/>
      <c r="B78" s="23"/>
      <c r="C78" s="60" t="s">
        <v>272</v>
      </c>
    </row>
    <row r="79" spans="1:7" s="60" customFormat="1" ht="21" x14ac:dyDescent="0.4">
      <c r="A79" s="22"/>
      <c r="B79" s="23"/>
    </row>
    <row r="80" spans="1:7" s="60" customFormat="1" ht="21" x14ac:dyDescent="0.4">
      <c r="A80" s="22"/>
      <c r="B80" s="23"/>
      <c r="C80" s="60" t="s">
        <v>378</v>
      </c>
    </row>
    <row r="81" spans="1:3" s="60" customFormat="1" ht="21" x14ac:dyDescent="0.4">
      <c r="A81" s="22"/>
      <c r="B81" s="23"/>
      <c r="C81" s="60" t="s">
        <v>379</v>
      </c>
    </row>
    <row r="82" spans="1:3" s="60" customFormat="1" ht="21" x14ac:dyDescent="0.4">
      <c r="A82" s="22"/>
      <c r="B82" s="23"/>
      <c r="C82" s="60" t="s">
        <v>380</v>
      </c>
    </row>
    <row r="83" spans="1:3" s="60" customFormat="1" ht="21" x14ac:dyDescent="0.4">
      <c r="A83" s="22"/>
      <c r="B83" s="23"/>
    </row>
    <row r="84" spans="1:3" s="62" customFormat="1" ht="27" x14ac:dyDescent="0.5">
      <c r="A84" s="63"/>
      <c r="B84" s="64" t="s">
        <v>267</v>
      </c>
      <c r="C84" s="62" t="s">
        <v>273</v>
      </c>
    </row>
    <row r="85" spans="1:3" s="60" customFormat="1" ht="21" x14ac:dyDescent="0.4">
      <c r="A85" s="22"/>
      <c r="B85" s="23" t="s">
        <v>274</v>
      </c>
      <c r="C85" s="60" t="s">
        <v>277</v>
      </c>
    </row>
    <row r="86" spans="1:3" s="60" customFormat="1" ht="21" x14ac:dyDescent="0.4">
      <c r="A86" s="22"/>
      <c r="B86" s="23"/>
      <c r="C86" s="60" t="s">
        <v>278</v>
      </c>
    </row>
    <row r="87" spans="1:3" s="60" customFormat="1" ht="21" x14ac:dyDescent="0.4">
      <c r="A87" s="22"/>
      <c r="B87" s="23"/>
      <c r="C87" s="60" t="s">
        <v>279</v>
      </c>
    </row>
    <row r="88" spans="1:3" s="60" customFormat="1" ht="21" x14ac:dyDescent="0.4">
      <c r="A88" s="22"/>
      <c r="B88" s="23"/>
    </row>
    <row r="89" spans="1:3" s="60" customFormat="1" ht="21" x14ac:dyDescent="0.4">
      <c r="A89" s="22"/>
      <c r="B89" s="23" t="s">
        <v>309</v>
      </c>
      <c r="C89" s="61" t="s">
        <v>280</v>
      </c>
    </row>
    <row r="90" spans="1:3" s="60" customFormat="1" ht="21" x14ac:dyDescent="0.4">
      <c r="A90" s="22"/>
      <c r="B90" s="23"/>
      <c r="C90" s="60" t="s">
        <v>281</v>
      </c>
    </row>
    <row r="91" spans="1:3" s="60" customFormat="1" ht="21" x14ac:dyDescent="0.4">
      <c r="A91" s="22"/>
      <c r="B91" s="23"/>
      <c r="C91" s="60" t="s">
        <v>282</v>
      </c>
    </row>
    <row r="92" spans="1:3" s="60" customFormat="1" ht="21" x14ac:dyDescent="0.4">
      <c r="A92" s="22"/>
      <c r="B92" s="23"/>
      <c r="C92" s="60" t="s">
        <v>283</v>
      </c>
    </row>
    <row r="93" spans="1:3" s="60" customFormat="1" ht="21" x14ac:dyDescent="0.4">
      <c r="A93" s="22"/>
      <c r="B93" s="23"/>
      <c r="C93" s="60" t="s">
        <v>284</v>
      </c>
    </row>
    <row r="94" spans="1:3" s="60" customFormat="1" ht="21" x14ac:dyDescent="0.4">
      <c r="A94" s="22"/>
      <c r="B94" s="23"/>
      <c r="C94" s="60" t="s">
        <v>285</v>
      </c>
    </row>
    <row r="95" spans="1:3" s="60" customFormat="1" ht="21" x14ac:dyDescent="0.4">
      <c r="A95" s="22"/>
      <c r="B95" s="23"/>
    </row>
    <row r="96" spans="1:3" s="60" customFormat="1" ht="21" x14ac:dyDescent="0.4">
      <c r="A96" s="22"/>
      <c r="B96" s="23" t="s">
        <v>310</v>
      </c>
      <c r="C96" s="61" t="s">
        <v>286</v>
      </c>
    </row>
    <row r="97" spans="1:3" s="60" customFormat="1" ht="21" x14ac:dyDescent="0.4">
      <c r="A97" s="22"/>
      <c r="B97" s="23"/>
      <c r="C97" s="60" t="s">
        <v>287</v>
      </c>
    </row>
    <row r="98" spans="1:3" s="60" customFormat="1" ht="21" x14ac:dyDescent="0.4">
      <c r="A98" s="22"/>
      <c r="B98" s="23"/>
      <c r="C98" s="60" t="s">
        <v>288</v>
      </c>
    </row>
    <row r="99" spans="1:3" s="60" customFormat="1" ht="21" x14ac:dyDescent="0.4">
      <c r="A99" s="22"/>
      <c r="B99" s="23"/>
    </row>
    <row r="100" spans="1:3" s="60" customFormat="1" ht="21" x14ac:dyDescent="0.4">
      <c r="A100" s="22"/>
      <c r="B100" s="23"/>
      <c r="C100" s="60" t="s">
        <v>289</v>
      </c>
    </row>
    <row r="101" spans="1:3" s="60" customFormat="1" ht="21" x14ac:dyDescent="0.4">
      <c r="A101" s="22"/>
      <c r="B101" s="23"/>
      <c r="C101" s="60" t="s">
        <v>343</v>
      </c>
    </row>
    <row r="102" spans="1:3" s="60" customFormat="1" ht="21" x14ac:dyDescent="0.4">
      <c r="A102" s="22"/>
      <c r="B102" s="23"/>
      <c r="C102" s="60" t="s">
        <v>290</v>
      </c>
    </row>
    <row r="103" spans="1:3" s="60" customFormat="1" ht="21" x14ac:dyDescent="0.4">
      <c r="A103" s="22"/>
      <c r="B103" s="23"/>
    </row>
    <row r="104" spans="1:3" s="60" customFormat="1" ht="21" x14ac:dyDescent="0.4">
      <c r="A104" s="22"/>
      <c r="B104" s="23" t="s">
        <v>311</v>
      </c>
      <c r="C104" s="61" t="s">
        <v>293</v>
      </c>
    </row>
    <row r="105" spans="1:3" s="60" customFormat="1" ht="21" x14ac:dyDescent="0.4">
      <c r="A105" s="22"/>
      <c r="B105" s="23"/>
      <c r="C105" s="60" t="s">
        <v>291</v>
      </c>
    </row>
    <row r="106" spans="1:3" s="60" customFormat="1" ht="21" x14ac:dyDescent="0.4">
      <c r="A106" s="22"/>
      <c r="B106" s="23"/>
      <c r="C106" s="60" t="s">
        <v>292</v>
      </c>
    </row>
    <row r="107" spans="1:3" s="60" customFormat="1" ht="21" x14ac:dyDescent="0.4">
      <c r="A107" s="22"/>
      <c r="B107" s="23"/>
      <c r="C107" s="60" t="s">
        <v>294</v>
      </c>
    </row>
    <row r="108" spans="1:3" s="60" customFormat="1" ht="21" x14ac:dyDescent="0.4">
      <c r="A108" s="22"/>
      <c r="B108" s="23"/>
      <c r="C108" s="60" t="s">
        <v>295</v>
      </c>
    </row>
    <row r="109" spans="1:3" s="60" customFormat="1" ht="21" x14ac:dyDescent="0.4">
      <c r="A109" s="22"/>
      <c r="B109" s="23"/>
      <c r="C109" s="60" t="s">
        <v>296</v>
      </c>
    </row>
    <row r="110" spans="1:3" s="60" customFormat="1" ht="21" x14ac:dyDescent="0.4">
      <c r="A110" s="22"/>
      <c r="B110" s="23"/>
      <c r="C110" s="60" t="s">
        <v>297</v>
      </c>
    </row>
    <row r="111" spans="1:3" s="60" customFormat="1" ht="21" x14ac:dyDescent="0.4">
      <c r="A111" s="22"/>
      <c r="B111" s="23"/>
      <c r="C111" s="60" t="s">
        <v>298</v>
      </c>
    </row>
    <row r="112" spans="1:3" s="60" customFormat="1" ht="21" x14ac:dyDescent="0.4">
      <c r="A112" s="22"/>
      <c r="B112" s="23"/>
    </row>
    <row r="113" spans="1:3" s="60" customFormat="1" ht="21" x14ac:dyDescent="0.4">
      <c r="A113" s="22"/>
      <c r="B113" s="23" t="s">
        <v>275</v>
      </c>
      <c r="C113" s="60" t="s">
        <v>299</v>
      </c>
    </row>
    <row r="114" spans="1:3" s="60" customFormat="1" ht="21" x14ac:dyDescent="0.4">
      <c r="A114" s="22"/>
      <c r="B114" s="23"/>
      <c r="C114" s="60" t="s">
        <v>302</v>
      </c>
    </row>
    <row r="115" spans="1:3" s="60" customFormat="1" ht="21" x14ac:dyDescent="0.4">
      <c r="A115" s="22"/>
      <c r="B115" s="23"/>
      <c r="C115" s="60" t="s">
        <v>303</v>
      </c>
    </row>
    <row r="116" spans="1:3" s="60" customFormat="1" ht="21" x14ac:dyDescent="0.4">
      <c r="A116" s="22"/>
      <c r="B116" s="23"/>
    </row>
    <row r="117" spans="1:3" s="60" customFormat="1" ht="21" x14ac:dyDescent="0.4">
      <c r="A117" s="22"/>
      <c r="B117" s="23"/>
      <c r="C117" s="60" t="s">
        <v>304</v>
      </c>
    </row>
    <row r="118" spans="1:3" s="60" customFormat="1" ht="21" x14ac:dyDescent="0.4">
      <c r="A118" s="22"/>
      <c r="B118" s="23"/>
      <c r="C118" s="60" t="s">
        <v>305</v>
      </c>
    </row>
    <row r="119" spans="1:3" s="60" customFormat="1" ht="21" x14ac:dyDescent="0.4">
      <c r="A119" s="22"/>
      <c r="B119" s="23"/>
      <c r="C119" s="60" t="s">
        <v>306</v>
      </c>
    </row>
    <row r="120" spans="1:3" s="60" customFormat="1" ht="21" x14ac:dyDescent="0.4">
      <c r="A120" s="22"/>
      <c r="B120" s="23"/>
      <c r="C120" s="60" t="s">
        <v>307</v>
      </c>
    </row>
    <row r="121" spans="1:3" s="60" customFormat="1" ht="21" x14ac:dyDescent="0.4">
      <c r="A121" s="22"/>
      <c r="B121" s="23"/>
      <c r="C121" s="60" t="s">
        <v>308</v>
      </c>
    </row>
    <row r="122" spans="1:3" s="60" customFormat="1" ht="21" x14ac:dyDescent="0.4">
      <c r="A122" s="22"/>
      <c r="B122" s="23"/>
    </row>
    <row r="123" spans="1:3" s="60" customFormat="1" ht="21" x14ac:dyDescent="0.4">
      <c r="A123" s="22"/>
      <c r="B123" s="23"/>
    </row>
    <row r="124" spans="1:3" s="60" customFormat="1" ht="21" x14ac:dyDescent="0.4">
      <c r="A124" s="22"/>
      <c r="B124" s="23" t="s">
        <v>276</v>
      </c>
      <c r="C124" s="60" t="s">
        <v>312</v>
      </c>
    </row>
    <row r="125" spans="1:3" s="60" customFormat="1" ht="21" x14ac:dyDescent="0.4">
      <c r="A125" s="22"/>
      <c r="B125" s="23" t="s">
        <v>325</v>
      </c>
      <c r="C125" s="61" t="s">
        <v>313</v>
      </c>
    </row>
    <row r="126" spans="1:3" s="60" customFormat="1" ht="21" x14ac:dyDescent="0.4">
      <c r="A126" s="22"/>
      <c r="B126" s="23"/>
      <c r="C126" s="60" t="s">
        <v>314</v>
      </c>
    </row>
    <row r="127" spans="1:3" s="60" customFormat="1" ht="21" x14ac:dyDescent="0.4">
      <c r="A127" s="22"/>
      <c r="B127" s="23"/>
      <c r="C127" s="60" t="s">
        <v>315</v>
      </c>
    </row>
    <row r="128" spans="1:3" s="60" customFormat="1" ht="21" x14ac:dyDescent="0.4">
      <c r="A128" s="22"/>
      <c r="B128" s="23"/>
      <c r="C128" s="60" t="s">
        <v>316</v>
      </c>
    </row>
    <row r="129" spans="1:3" s="60" customFormat="1" ht="21" x14ac:dyDescent="0.4">
      <c r="A129" s="22"/>
      <c r="B129" s="23"/>
    </row>
    <row r="130" spans="1:3" s="60" customFormat="1" ht="21" x14ac:dyDescent="0.4">
      <c r="A130" s="22"/>
      <c r="B130" s="23"/>
      <c r="C130" s="60" t="s">
        <v>317</v>
      </c>
    </row>
    <row r="131" spans="1:3" s="60" customFormat="1" ht="21" x14ac:dyDescent="0.4">
      <c r="A131" s="22"/>
      <c r="B131" s="23"/>
      <c r="C131" s="60" t="s">
        <v>318</v>
      </c>
    </row>
    <row r="132" spans="1:3" s="60" customFormat="1" ht="21" x14ac:dyDescent="0.4">
      <c r="A132" s="22"/>
      <c r="B132" s="23"/>
      <c r="C132" s="60" t="s">
        <v>319</v>
      </c>
    </row>
    <row r="133" spans="1:3" s="60" customFormat="1" ht="21" x14ac:dyDescent="0.4">
      <c r="A133" s="22"/>
      <c r="B133" s="23"/>
      <c r="C133" s="60" t="s">
        <v>320</v>
      </c>
    </row>
    <row r="134" spans="1:3" s="60" customFormat="1" ht="21" x14ac:dyDescent="0.4">
      <c r="A134" s="22"/>
      <c r="B134" s="23"/>
      <c r="C134" s="60" t="s">
        <v>321</v>
      </c>
    </row>
    <row r="135" spans="1:3" s="60" customFormat="1" ht="21" x14ac:dyDescent="0.4">
      <c r="A135" s="22"/>
      <c r="B135" s="23"/>
      <c r="C135" s="60" t="s">
        <v>322</v>
      </c>
    </row>
    <row r="136" spans="1:3" s="60" customFormat="1" ht="21" x14ac:dyDescent="0.4">
      <c r="A136" s="22"/>
      <c r="B136" s="23"/>
    </row>
    <row r="137" spans="1:3" s="60" customFormat="1" ht="21" x14ac:dyDescent="0.4">
      <c r="A137" s="22"/>
      <c r="B137" s="23"/>
      <c r="C137" s="60" t="s">
        <v>323</v>
      </c>
    </row>
    <row r="138" spans="1:3" s="60" customFormat="1" ht="21" x14ac:dyDescent="0.4">
      <c r="A138" s="22"/>
      <c r="B138" s="23"/>
      <c r="C138" s="60" t="s">
        <v>324</v>
      </c>
    </row>
    <row r="139" spans="1:3" s="60" customFormat="1" ht="21" x14ac:dyDescent="0.4">
      <c r="A139" s="22"/>
      <c r="B139" s="23"/>
    </row>
    <row r="140" spans="1:3" s="60" customFormat="1" ht="21" x14ac:dyDescent="0.4">
      <c r="A140" s="22"/>
      <c r="B140" s="23" t="s">
        <v>326</v>
      </c>
      <c r="C140" s="61" t="s">
        <v>327</v>
      </c>
    </row>
    <row r="141" spans="1:3" s="60" customFormat="1" ht="21" x14ac:dyDescent="0.4">
      <c r="A141" s="22"/>
      <c r="B141" s="23"/>
    </row>
    <row r="142" spans="1:3" s="60" customFormat="1" ht="21" x14ac:dyDescent="0.4">
      <c r="A142" s="22"/>
      <c r="B142" s="23"/>
      <c r="C142" s="60" t="s">
        <v>328</v>
      </c>
    </row>
    <row r="143" spans="1:3" s="60" customFormat="1" ht="21" x14ac:dyDescent="0.4">
      <c r="A143" s="22"/>
      <c r="B143" s="23"/>
      <c r="C143" s="60" t="s">
        <v>329</v>
      </c>
    </row>
    <row r="144" spans="1:3" s="60" customFormat="1" ht="21" x14ac:dyDescent="0.4">
      <c r="A144" s="22"/>
      <c r="B144" s="23"/>
      <c r="C144" s="60" t="s">
        <v>330</v>
      </c>
    </row>
    <row r="145" spans="1:3" s="60" customFormat="1" ht="21" x14ac:dyDescent="0.4">
      <c r="A145" s="22"/>
      <c r="B145" s="23"/>
      <c r="C145" s="60" t="s">
        <v>331</v>
      </c>
    </row>
    <row r="146" spans="1:3" s="60" customFormat="1" ht="21" x14ac:dyDescent="0.4">
      <c r="A146" s="22"/>
      <c r="B146" s="23"/>
    </row>
    <row r="147" spans="1:3" s="60" customFormat="1" ht="21" x14ac:dyDescent="0.4">
      <c r="A147" s="22"/>
      <c r="B147" s="23"/>
      <c r="C147" s="60" t="s">
        <v>332</v>
      </c>
    </row>
    <row r="148" spans="1:3" s="60" customFormat="1" ht="21" x14ac:dyDescent="0.4">
      <c r="A148" s="22"/>
      <c r="B148" s="23"/>
      <c r="C148" s="60" t="s">
        <v>333</v>
      </c>
    </row>
    <row r="149" spans="1:3" s="60" customFormat="1" ht="21" x14ac:dyDescent="0.4">
      <c r="A149" s="22"/>
      <c r="B149" s="23"/>
      <c r="C149" s="60" t="s">
        <v>334</v>
      </c>
    </row>
    <row r="150" spans="1:3" s="60" customFormat="1" ht="21" x14ac:dyDescent="0.4">
      <c r="A150" s="22"/>
      <c r="B150" s="23"/>
      <c r="C150" s="60" t="s">
        <v>335</v>
      </c>
    </row>
    <row r="151" spans="1:3" s="60" customFormat="1" ht="21" x14ac:dyDescent="0.4">
      <c r="A151" s="22"/>
      <c r="B151" s="23"/>
      <c r="C151" s="60" t="s">
        <v>336</v>
      </c>
    </row>
    <row r="152" spans="1:3" s="60" customFormat="1" ht="21" x14ac:dyDescent="0.4">
      <c r="A152" s="22"/>
      <c r="B152" s="23"/>
    </row>
    <row r="153" spans="1:3" s="60" customFormat="1" ht="21" x14ac:dyDescent="0.4">
      <c r="A153" s="22"/>
      <c r="B153" s="23"/>
      <c r="C153" s="60" t="s">
        <v>337</v>
      </c>
    </row>
    <row r="154" spans="1:3" s="60" customFormat="1" ht="21" x14ac:dyDescent="0.4">
      <c r="A154" s="22"/>
      <c r="B154" s="23"/>
      <c r="C154" s="60" t="s">
        <v>338</v>
      </c>
    </row>
    <row r="155" spans="1:3" s="60" customFormat="1" ht="21" x14ac:dyDescent="0.4">
      <c r="A155" s="22"/>
      <c r="B155" s="23"/>
      <c r="C155" s="60" t="s">
        <v>339</v>
      </c>
    </row>
    <row r="156" spans="1:3" s="60" customFormat="1" ht="21" x14ac:dyDescent="0.4">
      <c r="A156" s="22"/>
      <c r="B156" s="23"/>
      <c r="C156" s="60" t="s">
        <v>340</v>
      </c>
    </row>
    <row r="157" spans="1:3" s="60" customFormat="1" ht="21" x14ac:dyDescent="0.4">
      <c r="A157" s="22"/>
      <c r="B157" s="23"/>
      <c r="C157" s="60" t="s">
        <v>341</v>
      </c>
    </row>
    <row r="158" spans="1:3" s="60" customFormat="1" ht="21" x14ac:dyDescent="0.4">
      <c r="A158" s="22"/>
      <c r="B158" s="23"/>
      <c r="C158" s="60" t="s">
        <v>342</v>
      </c>
    </row>
    <row r="159" spans="1:3" s="60" customFormat="1" ht="21" x14ac:dyDescent="0.4">
      <c r="A159" s="22"/>
      <c r="B159" s="23"/>
    </row>
    <row r="160" spans="1:3" s="60" customFormat="1" ht="21" x14ac:dyDescent="0.4">
      <c r="A160" s="22"/>
      <c r="B160" s="23" t="s">
        <v>344</v>
      </c>
      <c r="C160" s="60" t="s">
        <v>345</v>
      </c>
    </row>
    <row r="161" spans="1:9" s="60" customFormat="1" ht="21" x14ac:dyDescent="0.4">
      <c r="A161" s="22"/>
      <c r="B161" s="23"/>
    </row>
    <row r="162" spans="1:9" s="60" customFormat="1" ht="21" x14ac:dyDescent="0.4">
      <c r="A162" s="22"/>
      <c r="B162" s="23"/>
      <c r="C162" s="60" t="s">
        <v>346</v>
      </c>
    </row>
    <row r="163" spans="1:9" s="60" customFormat="1" ht="21" x14ac:dyDescent="0.4">
      <c r="A163" s="22"/>
      <c r="B163" s="23"/>
      <c r="C163" s="60" t="s">
        <v>347</v>
      </c>
    </row>
    <row r="164" spans="1:9" s="60" customFormat="1" ht="21" x14ac:dyDescent="0.4">
      <c r="A164" s="22"/>
      <c r="B164" s="23"/>
      <c r="C164" s="60" t="s">
        <v>348</v>
      </c>
    </row>
    <row r="165" spans="1:9" s="60" customFormat="1" ht="21" x14ac:dyDescent="0.4">
      <c r="A165" s="22"/>
      <c r="B165" s="23"/>
      <c r="C165" s="60" t="s">
        <v>349</v>
      </c>
    </row>
    <row r="166" spans="1:9" s="60" customFormat="1" ht="21" x14ac:dyDescent="0.4">
      <c r="A166" s="22"/>
      <c r="B166" s="23"/>
      <c r="C166" s="60" t="s">
        <v>350</v>
      </c>
    </row>
    <row r="167" spans="1:9" s="60" customFormat="1" ht="21" x14ac:dyDescent="0.4">
      <c r="A167" s="22"/>
      <c r="B167" s="23"/>
    </row>
    <row r="168" spans="1:9" s="60" customFormat="1" ht="21" x14ac:dyDescent="0.4">
      <c r="A168" s="22"/>
      <c r="B168" s="23"/>
      <c r="C168" s="60" t="s">
        <v>465</v>
      </c>
    </row>
    <row r="169" spans="1:9" s="60" customFormat="1" ht="21" x14ac:dyDescent="0.4">
      <c r="A169" s="22"/>
      <c r="B169" s="23"/>
      <c r="C169" s="60" t="s">
        <v>388</v>
      </c>
    </row>
    <row r="170" spans="1:9" s="60" customFormat="1" ht="21" x14ac:dyDescent="0.4">
      <c r="A170" s="22"/>
      <c r="B170" s="23"/>
      <c r="C170" s="60" t="s">
        <v>351</v>
      </c>
    </row>
    <row r="171" spans="1:9" s="60" customFormat="1" ht="21" x14ac:dyDescent="0.4">
      <c r="A171" s="22"/>
      <c r="B171" s="23"/>
    </row>
    <row r="172" spans="1:9" s="60" customFormat="1" ht="21" x14ac:dyDescent="0.4">
      <c r="A172" s="22"/>
      <c r="B172" s="23"/>
      <c r="E172" s="60" t="s">
        <v>352</v>
      </c>
      <c r="G172" s="60" t="s">
        <v>354</v>
      </c>
      <c r="I172" s="60" t="s">
        <v>356</v>
      </c>
    </row>
    <row r="173" spans="1:9" s="60" customFormat="1" ht="21" x14ac:dyDescent="0.4">
      <c r="A173" s="22"/>
      <c r="B173" s="23"/>
      <c r="C173" s="60" t="s">
        <v>135</v>
      </c>
      <c r="E173" s="60" t="s">
        <v>353</v>
      </c>
      <c r="G173" s="60" t="s">
        <v>355</v>
      </c>
      <c r="I173" s="60" t="s">
        <v>357</v>
      </c>
    </row>
    <row r="174" spans="1:9" s="60" customFormat="1" ht="21" x14ac:dyDescent="0.4">
      <c r="A174" s="22"/>
      <c r="B174" s="23"/>
      <c r="E174" s="60" t="s">
        <v>2</v>
      </c>
      <c r="G174" s="60" t="s">
        <v>2</v>
      </c>
      <c r="I174" s="60" t="s">
        <v>2</v>
      </c>
    </row>
    <row r="175" spans="1:9" s="60" customFormat="1" ht="21" x14ac:dyDescent="0.4">
      <c r="A175" s="22"/>
      <c r="B175" s="23"/>
      <c r="E175" s="22"/>
      <c r="G175" s="75"/>
      <c r="I175" s="76"/>
    </row>
    <row r="176" spans="1:9" s="60" customFormat="1" ht="21" x14ac:dyDescent="0.4">
      <c r="A176" s="22"/>
      <c r="B176" s="23"/>
      <c r="C176" s="60" t="s">
        <v>358</v>
      </c>
      <c r="E176" s="75">
        <v>316831</v>
      </c>
      <c r="G176" s="75">
        <f>SUM('Condensed Equity-31.3.2011'!J17)</f>
        <v>-215</v>
      </c>
      <c r="I176" s="76">
        <f>SUM(E176:G176)</f>
        <v>316616</v>
      </c>
    </row>
    <row r="177" spans="1:2" s="60" customFormat="1" ht="21" x14ac:dyDescent="0.4">
      <c r="A177" s="22"/>
      <c r="B177" s="23"/>
    </row>
    <row r="179" spans="1:2" s="62" customFormat="1" ht="29.25" x14ac:dyDescent="0.6">
      <c r="A179" s="77" t="s">
        <v>186</v>
      </c>
      <c r="B179" s="78" t="s">
        <v>31</v>
      </c>
    </row>
    <row r="180" spans="1:2" s="60" customFormat="1" ht="21" x14ac:dyDescent="0.4">
      <c r="B180" s="60" t="s">
        <v>32</v>
      </c>
    </row>
    <row r="181" spans="1:2" s="60" customFormat="1" ht="21" x14ac:dyDescent="0.4"/>
    <row r="182" spans="1:2" s="60" customFormat="1" ht="21" x14ac:dyDescent="0.4">
      <c r="B182" s="60" t="s">
        <v>33</v>
      </c>
    </row>
    <row r="183" spans="1:2" s="60" customFormat="1" ht="21" x14ac:dyDescent="0.4">
      <c r="B183" s="60" t="s">
        <v>34</v>
      </c>
    </row>
    <row r="184" spans="1:2" s="60" customFormat="1" ht="21" x14ac:dyDescent="0.4"/>
    <row r="185" spans="1:2" s="60" customFormat="1" ht="21" x14ac:dyDescent="0.4">
      <c r="B185" s="60" t="s">
        <v>35</v>
      </c>
    </row>
    <row r="186" spans="1:2" s="60" customFormat="1" ht="21" x14ac:dyDescent="0.4">
      <c r="B186" s="60" t="s">
        <v>36</v>
      </c>
    </row>
    <row r="187" spans="1:2" s="60" customFormat="1" ht="21" x14ac:dyDescent="0.4">
      <c r="B187" s="60" t="s">
        <v>37</v>
      </c>
    </row>
    <row r="188" spans="1:2" s="60" customFormat="1" ht="21" x14ac:dyDescent="0.4"/>
    <row r="189" spans="1:2" s="60" customFormat="1" ht="21" x14ac:dyDescent="0.4">
      <c r="B189" s="60" t="s">
        <v>187</v>
      </c>
    </row>
    <row r="190" spans="1:2" s="60" customFormat="1" ht="21" x14ac:dyDescent="0.4"/>
    <row r="191" spans="1:2" s="60" customFormat="1" ht="21" x14ac:dyDescent="0.4">
      <c r="B191" s="60" t="s">
        <v>188</v>
      </c>
    </row>
    <row r="192" spans="1:2" s="60" customFormat="1" ht="21" x14ac:dyDescent="0.4"/>
    <row r="193" spans="1:4" s="60" customFormat="1" ht="22.5" x14ac:dyDescent="0.45">
      <c r="B193" s="20" t="s">
        <v>189</v>
      </c>
      <c r="C193" s="20" t="s">
        <v>190</v>
      </c>
      <c r="D193" s="79">
        <v>0.21</v>
      </c>
    </row>
    <row r="194" spans="1:4" s="60" customFormat="1" ht="22.5" x14ac:dyDescent="0.45">
      <c r="B194" s="20" t="s">
        <v>191</v>
      </c>
      <c r="C194" s="20" t="s">
        <v>192</v>
      </c>
      <c r="D194" s="79">
        <v>0.26</v>
      </c>
    </row>
    <row r="195" spans="1:4" s="60" customFormat="1" ht="22.5" x14ac:dyDescent="0.45">
      <c r="B195" s="20" t="s">
        <v>193</v>
      </c>
      <c r="C195" s="20" t="s">
        <v>194</v>
      </c>
      <c r="D195" s="79">
        <v>0.3</v>
      </c>
    </row>
    <row r="196" spans="1:4" s="60" customFormat="1" ht="22.5" x14ac:dyDescent="0.45">
      <c r="B196" s="20" t="s">
        <v>195</v>
      </c>
      <c r="C196" s="20" t="s">
        <v>196</v>
      </c>
      <c r="D196" s="79">
        <v>0.23</v>
      </c>
    </row>
    <row r="197" spans="1:4" s="60" customFormat="1" ht="23.25" thickBot="1" x14ac:dyDescent="0.5">
      <c r="B197" s="20"/>
      <c r="C197" s="20"/>
      <c r="D197" s="80">
        <f>SUM(D193:D196)</f>
        <v>1</v>
      </c>
    </row>
    <row r="198" spans="1:4" s="60" customFormat="1" ht="23.25" thickTop="1" x14ac:dyDescent="0.45">
      <c r="B198" s="20"/>
      <c r="C198" s="20"/>
      <c r="D198" s="81"/>
    </row>
    <row r="199" spans="1:4" ht="16.5" x14ac:dyDescent="0.35">
      <c r="B199" s="24"/>
      <c r="C199" s="24"/>
      <c r="D199" s="25"/>
    </row>
    <row r="200" spans="1:4" ht="16.5" x14ac:dyDescent="0.35">
      <c r="B200" s="24"/>
      <c r="C200" s="24"/>
      <c r="D200" s="25"/>
    </row>
    <row r="201" spans="1:4" ht="16.5" x14ac:dyDescent="0.35">
      <c r="B201" s="24"/>
      <c r="C201" s="24"/>
      <c r="D201" s="24"/>
    </row>
    <row r="202" spans="1:4" s="62" customFormat="1" ht="29.25" x14ac:dyDescent="0.6">
      <c r="A202" s="82" t="s">
        <v>197</v>
      </c>
      <c r="B202" s="78" t="s">
        <v>38</v>
      </c>
    </row>
    <row r="203" spans="1:4" ht="21" x14ac:dyDescent="0.4">
      <c r="B203" s="60" t="s">
        <v>39</v>
      </c>
    </row>
    <row r="205" spans="1:4" s="62" customFormat="1" ht="29.25" x14ac:dyDescent="0.6">
      <c r="A205" s="82" t="s">
        <v>198</v>
      </c>
      <c r="B205" s="78" t="s">
        <v>180</v>
      </c>
    </row>
    <row r="206" spans="1:4" ht="21" x14ac:dyDescent="0.4">
      <c r="B206" s="60" t="s">
        <v>40</v>
      </c>
    </row>
    <row r="208" spans="1:4" s="62" customFormat="1" ht="29.25" x14ac:dyDescent="0.6">
      <c r="A208" s="82" t="s">
        <v>199</v>
      </c>
      <c r="B208" s="78" t="s">
        <v>41</v>
      </c>
    </row>
    <row r="209" spans="1:6" s="60" customFormat="1" ht="21" x14ac:dyDescent="0.4">
      <c r="B209" s="60" t="s">
        <v>182</v>
      </c>
    </row>
    <row r="211" spans="1:6" s="60" customFormat="1" ht="21" x14ac:dyDescent="0.4">
      <c r="A211" s="22" t="s">
        <v>181</v>
      </c>
      <c r="B211" s="60" t="s">
        <v>440</v>
      </c>
    </row>
    <row r="212" spans="1:6" s="60" customFormat="1" ht="21" x14ac:dyDescent="0.4"/>
    <row r="215" spans="1:6" s="62" customFormat="1" ht="29.25" x14ac:dyDescent="0.6">
      <c r="A215" s="82" t="s">
        <v>200</v>
      </c>
      <c r="B215" s="78" t="s">
        <v>201</v>
      </c>
    </row>
    <row r="216" spans="1:6" ht="18" x14ac:dyDescent="0.35">
      <c r="D216" s="396"/>
      <c r="E216" s="396"/>
    </row>
    <row r="217" spans="1:6" s="60" customFormat="1" ht="22.5" x14ac:dyDescent="0.45">
      <c r="B217" s="60" t="s">
        <v>202</v>
      </c>
      <c r="D217" s="83"/>
      <c r="E217" s="84"/>
    </row>
    <row r="219" spans="1:6" ht="18.75" x14ac:dyDescent="0.45">
      <c r="D219" s="26"/>
      <c r="E219" s="26"/>
    </row>
    <row r="220" spans="1:6" s="62" customFormat="1" ht="32.25" x14ac:dyDescent="0.8">
      <c r="A220" s="82" t="s">
        <v>203</v>
      </c>
      <c r="B220" s="78" t="s">
        <v>43</v>
      </c>
      <c r="D220" s="85"/>
      <c r="E220" s="85"/>
    </row>
    <row r="221" spans="1:6" ht="26.25" x14ac:dyDescent="0.7">
      <c r="A221" s="21"/>
      <c r="B221" s="60" t="s">
        <v>466</v>
      </c>
      <c r="C221" s="60"/>
      <c r="D221" s="86"/>
      <c r="E221" s="86"/>
    </row>
    <row r="222" spans="1:6" ht="25.5" x14ac:dyDescent="0.7">
      <c r="B222" s="60"/>
      <c r="C222" s="60"/>
      <c r="D222" s="86"/>
      <c r="E222" s="86"/>
    </row>
    <row r="223" spans="1:6" ht="63.75" x14ac:dyDescent="0.45">
      <c r="A223" s="27"/>
      <c r="B223" s="87"/>
      <c r="C223" s="88"/>
      <c r="E223" s="89" t="s">
        <v>44</v>
      </c>
      <c r="F223" s="90" t="s">
        <v>45</v>
      </c>
    </row>
    <row r="224" spans="1:6" ht="21" x14ac:dyDescent="0.4">
      <c r="A224" s="27"/>
      <c r="B224" s="88"/>
      <c r="C224" s="88"/>
      <c r="E224" s="89" t="s">
        <v>2</v>
      </c>
      <c r="F224" s="89" t="s">
        <v>2</v>
      </c>
    </row>
    <row r="225" spans="1:6" ht="21" x14ac:dyDescent="0.4">
      <c r="A225" s="27"/>
      <c r="B225" s="88" t="s">
        <v>46</v>
      </c>
      <c r="C225" s="88"/>
      <c r="E225" s="88">
        <f>SUM('KLSE notes-31.3.11'!C16)</f>
        <v>112106</v>
      </c>
      <c r="F225" s="88">
        <f>SUM('KLSE notes-31.3.11'!C26)</f>
        <v>10485</v>
      </c>
    </row>
    <row r="226" spans="1:6" ht="21" x14ac:dyDescent="0.4">
      <c r="A226" s="27"/>
      <c r="B226" s="88" t="s">
        <v>173</v>
      </c>
      <c r="C226" s="88"/>
      <c r="E226" s="88">
        <f>SUM('KLSE notes-31.3.11'!C17)</f>
        <v>103078</v>
      </c>
      <c r="F226" s="88">
        <f>SUM('KLSE notes-31.3.11'!C27)</f>
        <v>2343</v>
      </c>
    </row>
    <row r="227" spans="1:6" ht="21" x14ac:dyDescent="0.4">
      <c r="A227" s="27"/>
      <c r="B227" s="88" t="s">
        <v>47</v>
      </c>
      <c r="C227" s="88"/>
      <c r="E227" s="88">
        <f>SUM('KLSE notes-31.3.11'!C18)</f>
        <v>287398</v>
      </c>
      <c r="F227" s="88">
        <f>SUM('KLSE notes-31.3.11'!C28)</f>
        <v>27625.239650559066</v>
      </c>
    </row>
    <row r="228" spans="1:6" ht="21.75" thickBot="1" x14ac:dyDescent="0.45">
      <c r="A228" s="27"/>
      <c r="B228" s="88" t="s">
        <v>48</v>
      </c>
      <c r="C228" s="88"/>
      <c r="E228" s="91">
        <f>SUM(E225:E227)</f>
        <v>502582</v>
      </c>
      <c r="F228" s="91">
        <f>SUM(F225:F227)</f>
        <v>40453.239650559066</v>
      </c>
    </row>
    <row r="229" spans="1:6" ht="21.75" thickTop="1" x14ac:dyDescent="0.4">
      <c r="A229" s="27"/>
      <c r="B229" s="88"/>
      <c r="C229" s="88"/>
      <c r="D229" s="88"/>
      <c r="E229" s="88"/>
    </row>
    <row r="230" spans="1:6" s="62" customFormat="1" ht="29.25" x14ac:dyDescent="0.6">
      <c r="A230" s="82" t="s">
        <v>204</v>
      </c>
      <c r="B230" s="92" t="s">
        <v>22</v>
      </c>
    </row>
    <row r="231" spans="1:6" s="60" customFormat="1" ht="21" x14ac:dyDescent="0.4">
      <c r="B231" s="88" t="s">
        <v>49</v>
      </c>
    </row>
    <row r="233" spans="1:6" s="62" customFormat="1" ht="29.25" x14ac:dyDescent="0.6">
      <c r="A233" s="82" t="s">
        <v>205</v>
      </c>
      <c r="B233" s="92" t="s">
        <v>50</v>
      </c>
    </row>
    <row r="234" spans="1:6" s="60" customFormat="1" ht="21" x14ac:dyDescent="0.4">
      <c r="B234" s="60" t="s">
        <v>51</v>
      </c>
    </row>
    <row r="236" spans="1:6" s="62" customFormat="1" ht="29.25" x14ac:dyDescent="0.6">
      <c r="A236" s="82" t="s">
        <v>206</v>
      </c>
      <c r="B236" s="92" t="s">
        <v>52</v>
      </c>
    </row>
    <row r="237" spans="1:6" s="60" customFormat="1" ht="21" x14ac:dyDescent="0.4">
      <c r="B237" s="23" t="s">
        <v>120</v>
      </c>
    </row>
    <row r="238" spans="1:6" ht="16.5" x14ac:dyDescent="0.3">
      <c r="B238" s="28"/>
    </row>
    <row r="239" spans="1:6" ht="16.5" x14ac:dyDescent="0.3">
      <c r="B239" s="28"/>
    </row>
    <row r="241" spans="1:6" s="62" customFormat="1" ht="29.25" x14ac:dyDescent="0.6">
      <c r="A241" s="82" t="s">
        <v>207</v>
      </c>
      <c r="B241" s="93" t="s">
        <v>53</v>
      </c>
    </row>
    <row r="243" spans="1:6" ht="21" x14ac:dyDescent="0.4">
      <c r="B243" s="23" t="s">
        <v>54</v>
      </c>
      <c r="C243" s="60"/>
      <c r="D243" s="60"/>
      <c r="E243" s="60"/>
    </row>
    <row r="244" spans="1:6" ht="21" x14ac:dyDescent="0.4">
      <c r="B244" s="60" t="s">
        <v>55</v>
      </c>
      <c r="C244" s="60"/>
      <c r="D244" s="60"/>
      <c r="E244" s="22" t="s">
        <v>56</v>
      </c>
    </row>
    <row r="245" spans="1:6" ht="21" x14ac:dyDescent="0.4">
      <c r="B245" s="60" t="s">
        <v>254</v>
      </c>
      <c r="C245" s="60"/>
      <c r="D245" s="60"/>
      <c r="E245" s="89">
        <v>558</v>
      </c>
    </row>
    <row r="246" spans="1:6" ht="21" x14ac:dyDescent="0.4">
      <c r="B246" s="60" t="s">
        <v>152</v>
      </c>
      <c r="C246" s="60"/>
      <c r="D246" s="60"/>
      <c r="E246" s="75">
        <v>14</v>
      </c>
    </row>
    <row r="247" spans="1:6" ht="21.75" thickBot="1" x14ac:dyDescent="0.45">
      <c r="B247" s="60" t="s">
        <v>467</v>
      </c>
      <c r="C247" s="60"/>
      <c r="D247" s="60"/>
      <c r="E247" s="91">
        <f>SUM(E245+E246)</f>
        <v>572</v>
      </c>
    </row>
    <row r="248" spans="1:6" ht="21.75" thickTop="1" x14ac:dyDescent="0.4">
      <c r="B248" s="60"/>
      <c r="C248" s="60"/>
      <c r="D248" s="60"/>
      <c r="E248" s="60"/>
    </row>
    <row r="249" spans="1:6" ht="22.5" x14ac:dyDescent="0.45">
      <c r="A249" s="21"/>
      <c r="B249" s="18"/>
      <c r="E249" s="29"/>
      <c r="F249" s="30"/>
    </row>
    <row r="252" spans="1:6" x14ac:dyDescent="0.3">
      <c r="E252" s="31"/>
    </row>
  </sheetData>
  <mergeCells count="1">
    <mergeCell ref="D216:E216"/>
  </mergeCells>
  <phoneticPr fontId="3" type="noConversion"/>
  <pageMargins left="0.75" right="0.75" top="1" bottom="1" header="0.5" footer="0.5"/>
  <pageSetup paperSize="9" scale="38" fitToHeight="4" orientation="portrait" r:id="rId1"/>
  <headerFooter alignWithMargins="0"/>
  <rowBreaks count="1" manualBreakCount="1">
    <brk id="192" max="16383" man="1"/>
  </rowBreaks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workbookViewId="0">
      <pane xSplit="4" ySplit="4" topLeftCell="E17" activePane="bottomRight" state="frozen"/>
      <selection pane="topRight" activeCell="E1" sqref="E1"/>
      <selection pane="bottomLeft" activeCell="A5" sqref="A5"/>
      <selection pane="bottomRight" activeCell="H26" sqref="H26"/>
    </sheetView>
  </sheetViews>
  <sheetFormatPr defaultRowHeight="12.75" x14ac:dyDescent="0.2"/>
  <cols>
    <col min="8" max="9" width="15.85546875" customWidth="1"/>
    <col min="10" max="10" width="16" customWidth="1"/>
  </cols>
  <sheetData>
    <row r="1" spans="1:10" s="97" customFormat="1" ht="26.25" x14ac:dyDescent="0.45">
      <c r="A1" s="96" t="s">
        <v>423</v>
      </c>
    </row>
    <row r="2" spans="1:10" s="97" customFormat="1" ht="23.25" x14ac:dyDescent="0.35">
      <c r="A2" s="98" t="s">
        <v>3</v>
      </c>
    </row>
    <row r="3" spans="1:10" s="97" customFormat="1" ht="23.25" x14ac:dyDescent="0.35">
      <c r="A3" s="99"/>
    </row>
    <row r="4" spans="1:10" s="97" customFormat="1" ht="23.25" x14ac:dyDescent="0.35">
      <c r="A4" s="98" t="s">
        <v>469</v>
      </c>
    </row>
    <row r="5" spans="1:10" s="97" customFormat="1" ht="23.25" x14ac:dyDescent="0.35">
      <c r="A5" s="99"/>
    </row>
    <row r="6" spans="1:10" s="97" customFormat="1" ht="23.25" x14ac:dyDescent="0.35">
      <c r="A6" s="99"/>
    </row>
    <row r="7" spans="1:10" s="97" customFormat="1" ht="23.25" x14ac:dyDescent="0.35">
      <c r="A7" s="100" t="s">
        <v>471</v>
      </c>
    </row>
    <row r="9" spans="1:10" s="101" customFormat="1" ht="18.75" x14ac:dyDescent="0.3">
      <c r="A9" s="1"/>
      <c r="B9" s="1"/>
      <c r="C9" s="1"/>
      <c r="D9" s="1"/>
      <c r="E9" s="1"/>
      <c r="F9" s="1"/>
      <c r="G9" s="1"/>
    </row>
    <row r="10" spans="1:10" s="101" customFormat="1" ht="56.25" x14ac:dyDescent="0.3">
      <c r="A10" s="1"/>
      <c r="B10" s="1"/>
      <c r="C10" s="1"/>
      <c r="D10" s="1"/>
      <c r="E10" s="1"/>
      <c r="F10" s="1"/>
      <c r="G10" s="1"/>
      <c r="H10" s="16" t="s">
        <v>473</v>
      </c>
      <c r="I10" s="16"/>
      <c r="J10" s="16" t="s">
        <v>472</v>
      </c>
    </row>
    <row r="11" spans="1:10" s="101" customFormat="1" ht="18.75" x14ac:dyDescent="0.3">
      <c r="A11" s="1"/>
      <c r="B11" s="1"/>
      <c r="C11" s="1"/>
      <c r="D11" s="1"/>
      <c r="E11" s="1"/>
      <c r="F11" s="1"/>
      <c r="G11" s="1"/>
      <c r="H11" s="10" t="s">
        <v>2</v>
      </c>
      <c r="I11" s="10"/>
      <c r="J11" s="10" t="s">
        <v>2</v>
      </c>
    </row>
    <row r="12" spans="1:10" s="101" customFormat="1" ht="18.75" x14ac:dyDescent="0.3">
      <c r="A12" s="1"/>
      <c r="B12" s="1"/>
      <c r="C12" s="1"/>
      <c r="D12" s="1"/>
      <c r="E12" s="1"/>
      <c r="F12" s="1"/>
      <c r="G12" s="1"/>
      <c r="H12" s="10"/>
      <c r="I12" s="10"/>
      <c r="J12" s="10"/>
    </row>
    <row r="13" spans="1:10" s="101" customFormat="1" ht="18.75" x14ac:dyDescent="0.3">
      <c r="A13" s="1"/>
      <c r="B13" s="1"/>
      <c r="C13" s="1"/>
      <c r="D13" s="1"/>
      <c r="E13" s="1"/>
      <c r="F13" s="1"/>
      <c r="G13" s="1"/>
      <c r="H13" s="12"/>
      <c r="I13" s="12"/>
      <c r="J13" s="116"/>
    </row>
    <row r="14" spans="1:10" s="101" customFormat="1" ht="18.75" x14ac:dyDescent="0.3">
      <c r="A14" s="1" t="s">
        <v>159</v>
      </c>
      <c r="B14" s="1"/>
      <c r="C14" s="1"/>
      <c r="D14" s="1"/>
      <c r="E14" s="1"/>
      <c r="F14" s="1"/>
      <c r="G14" s="1"/>
      <c r="H14" s="12">
        <v>175723</v>
      </c>
      <c r="I14" s="12"/>
      <c r="J14" s="12">
        <v>171619</v>
      </c>
    </row>
    <row r="15" spans="1:10" s="101" customFormat="1" ht="18.75" x14ac:dyDescent="0.3">
      <c r="A15" s="1"/>
      <c r="B15" s="1"/>
      <c r="C15" s="1"/>
      <c r="D15" s="1"/>
      <c r="E15" s="1"/>
      <c r="F15" s="1"/>
      <c r="G15" s="1"/>
      <c r="H15" s="12"/>
      <c r="I15" s="12"/>
      <c r="J15" s="12"/>
    </row>
    <row r="16" spans="1:10" s="101" customFormat="1" ht="18.75" x14ac:dyDescent="0.3">
      <c r="A16" s="1"/>
      <c r="B16" s="1"/>
      <c r="C16" s="1"/>
      <c r="D16" s="1"/>
      <c r="E16" s="1"/>
      <c r="F16" s="1"/>
      <c r="G16" s="1"/>
      <c r="H16" s="139"/>
      <c r="I16" s="139"/>
      <c r="J16" s="12"/>
    </row>
    <row r="17" spans="1:13" s="101" customFormat="1" ht="18.75" x14ac:dyDescent="0.3">
      <c r="A17" s="1"/>
      <c r="B17" s="1"/>
      <c r="C17" s="1"/>
      <c r="D17" s="1"/>
      <c r="E17" s="1"/>
      <c r="F17" s="1"/>
      <c r="G17" s="1"/>
      <c r="H17" s="12"/>
      <c r="I17" s="12"/>
      <c r="J17" s="12"/>
    </row>
    <row r="18" spans="1:13" s="101" customFormat="1" ht="18.75" x14ac:dyDescent="0.3">
      <c r="A18" s="1" t="s">
        <v>160</v>
      </c>
      <c r="B18" s="1"/>
      <c r="C18" s="1"/>
      <c r="D18" s="1"/>
      <c r="E18" s="1"/>
      <c r="F18" s="1"/>
      <c r="G18" s="1"/>
      <c r="H18" s="11">
        <v>-279504</v>
      </c>
      <c r="I18" s="11"/>
      <c r="J18" s="12">
        <v>-129264</v>
      </c>
    </row>
    <row r="19" spans="1:13" s="101" customFormat="1" ht="18.75" x14ac:dyDescent="0.3">
      <c r="A19" s="1"/>
      <c r="B19" s="1"/>
      <c r="C19" s="1"/>
      <c r="D19" s="1"/>
      <c r="E19" s="1"/>
      <c r="F19" s="1"/>
      <c r="G19" s="1"/>
      <c r="H19" s="11"/>
      <c r="I19" s="11"/>
      <c r="J19" s="12"/>
    </row>
    <row r="20" spans="1:13" s="101" customFormat="1" ht="18.75" x14ac:dyDescent="0.3">
      <c r="A20" s="1"/>
      <c r="B20" s="1"/>
      <c r="C20" s="1"/>
      <c r="D20" s="1"/>
      <c r="E20" s="1"/>
      <c r="F20" s="1"/>
      <c r="G20" s="1"/>
      <c r="H20" s="11"/>
      <c r="I20" s="11"/>
      <c r="J20" s="12"/>
    </row>
    <row r="21" spans="1:13" s="101" customFormat="1" ht="18.75" x14ac:dyDescent="0.3">
      <c r="A21" s="1"/>
      <c r="B21" s="1"/>
      <c r="C21" s="1"/>
      <c r="D21" s="1"/>
      <c r="E21" s="1"/>
      <c r="F21" s="1"/>
      <c r="G21" s="1"/>
      <c r="H21" s="12"/>
      <c r="I21" s="66"/>
      <c r="J21" s="12"/>
    </row>
    <row r="22" spans="1:13" s="101" customFormat="1" ht="18.75" x14ac:dyDescent="0.3">
      <c r="A22" s="1" t="s">
        <v>161</v>
      </c>
      <c r="B22" s="1"/>
      <c r="C22" s="1"/>
      <c r="D22" s="1"/>
      <c r="E22" s="1"/>
      <c r="F22" s="1"/>
      <c r="G22" s="1"/>
      <c r="H22" s="17">
        <v>119162</v>
      </c>
      <c r="I22" s="66"/>
      <c r="J22" s="17">
        <v>-1809</v>
      </c>
    </row>
    <row r="23" spans="1:13" s="101" customFormat="1" ht="18.75" x14ac:dyDescent="0.3">
      <c r="A23" s="1" t="s">
        <v>118</v>
      </c>
      <c r="B23" s="1"/>
      <c r="C23" s="1"/>
      <c r="D23" s="1"/>
      <c r="E23" s="1"/>
      <c r="F23" s="1"/>
      <c r="G23" s="1"/>
      <c r="H23" s="11">
        <f>SUM(H14:H22)</f>
        <v>15381</v>
      </c>
      <c r="I23" s="67"/>
      <c r="J23" s="11">
        <f>SUM(J14:J22)</f>
        <v>40546</v>
      </c>
    </row>
    <row r="24" spans="1:13" s="101" customFormat="1" ht="18.75" x14ac:dyDescent="0.3">
      <c r="A24" s="1"/>
      <c r="B24" s="1"/>
      <c r="C24" s="1"/>
      <c r="D24" s="1"/>
      <c r="E24" s="1"/>
      <c r="F24" s="1"/>
      <c r="G24" s="1"/>
      <c r="H24" s="12"/>
      <c r="I24" s="66"/>
      <c r="J24" s="12"/>
    </row>
    <row r="25" spans="1:13" s="101" customFormat="1" ht="18.75" x14ac:dyDescent="0.3">
      <c r="A25" s="1"/>
      <c r="B25" s="1"/>
      <c r="C25" s="1"/>
      <c r="D25" s="1"/>
      <c r="E25" s="1"/>
      <c r="F25" s="1"/>
      <c r="G25" s="1"/>
      <c r="H25" s="12"/>
      <c r="I25" s="66"/>
      <c r="J25" s="12"/>
    </row>
    <row r="26" spans="1:13" s="101" customFormat="1" ht="18.75" x14ac:dyDescent="0.3">
      <c r="A26" s="1" t="s">
        <v>375</v>
      </c>
      <c r="B26" s="1"/>
      <c r="C26" s="1"/>
      <c r="D26" s="1"/>
      <c r="E26" s="1"/>
      <c r="F26" s="1"/>
      <c r="G26" s="1"/>
      <c r="H26" s="12">
        <v>101661</v>
      </c>
      <c r="I26" s="66"/>
      <c r="J26" s="12">
        <v>61115</v>
      </c>
    </row>
    <row r="27" spans="1:13" s="101" customFormat="1" ht="18.75" x14ac:dyDescent="0.3">
      <c r="A27" s="1"/>
      <c r="B27" s="1"/>
      <c r="C27" s="1"/>
      <c r="D27" s="1"/>
      <c r="E27" s="1"/>
      <c r="F27" s="1"/>
      <c r="G27" s="1"/>
      <c r="H27" s="12"/>
      <c r="I27" s="66"/>
      <c r="J27" s="12"/>
    </row>
    <row r="28" spans="1:13" s="101" customFormat="1" ht="19.5" thickBot="1" x14ac:dyDescent="0.35">
      <c r="A28" s="1" t="s">
        <v>470</v>
      </c>
      <c r="B28" s="1"/>
      <c r="C28" s="1"/>
      <c r="D28" s="1"/>
      <c r="E28" s="1"/>
      <c r="F28" s="1"/>
      <c r="G28" s="1"/>
      <c r="H28" s="13">
        <f>SUM(H23:H27)</f>
        <v>117042</v>
      </c>
      <c r="I28" s="66"/>
      <c r="J28" s="13">
        <f>SUM(J23:J27)</f>
        <v>101661</v>
      </c>
    </row>
    <row r="29" spans="1:13" s="101" customFormat="1" ht="19.5" thickTop="1" x14ac:dyDescent="0.3">
      <c r="A29" s="1"/>
      <c r="B29" s="1"/>
      <c r="C29" s="1"/>
      <c r="D29" s="1"/>
      <c r="E29" s="1"/>
      <c r="F29" s="1"/>
      <c r="G29" s="1"/>
      <c r="H29" s="14"/>
      <c r="I29" s="68"/>
      <c r="J29" s="116"/>
      <c r="M29" s="140"/>
    </row>
    <row r="30" spans="1:13" ht="18.75" x14ac:dyDescent="0.3">
      <c r="A30" s="1"/>
      <c r="B30" s="1"/>
      <c r="C30" s="1"/>
      <c r="D30" s="1"/>
      <c r="E30" s="1"/>
      <c r="F30" s="1"/>
      <c r="G30" s="1"/>
      <c r="H30" s="14"/>
      <c r="I30" s="14"/>
      <c r="J30" s="15"/>
    </row>
    <row r="31" spans="1:13" x14ac:dyDescent="0.2">
      <c r="H31" s="3"/>
      <c r="I31" s="3"/>
    </row>
    <row r="32" spans="1:13" ht="15.75" x14ac:dyDescent="0.25">
      <c r="A32" s="4" t="s">
        <v>371</v>
      </c>
    </row>
    <row r="33" spans="1:13" ht="15.75" x14ac:dyDescent="0.25">
      <c r="A33" s="4" t="s">
        <v>368</v>
      </c>
    </row>
    <row r="36" spans="1:13" x14ac:dyDescent="0.2">
      <c r="M36" s="9"/>
    </row>
  </sheetData>
  <phoneticPr fontId="3" type="noConversion"/>
  <pageMargins left="0.75" right="0.75" top="1" bottom="1" header="0.5" footer="0.5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Condensed IS-31.3.2011</vt:lpstr>
      <vt:lpstr>Condensed Equity-31.3.2011</vt:lpstr>
      <vt:lpstr>KLSE notes-31.3.11</vt:lpstr>
      <vt:lpstr>Condensed SCI-31.3.2011</vt:lpstr>
      <vt:lpstr>Condensed BS-31.3.11</vt:lpstr>
      <vt:lpstr>IFS Notes-31.3.2011</vt:lpstr>
      <vt:lpstr>Condensed CF-31.3.2011</vt:lpstr>
      <vt:lpstr>Sheet1</vt:lpstr>
    </vt:vector>
  </TitlesOfParts>
  <Company>QL Feed Sdn. Bhd.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 Feed</dc:creator>
  <cp:lastModifiedBy>Freddie Yap</cp:lastModifiedBy>
  <cp:lastPrinted>2011-05-19T02:48:05Z</cp:lastPrinted>
  <dcterms:created xsi:type="dcterms:W3CDTF">2005-06-25T00:58:02Z</dcterms:created>
  <dcterms:modified xsi:type="dcterms:W3CDTF">2011-05-23T09:45:37Z</dcterms:modified>
</cp:coreProperties>
</file>