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WYKOON\Desktop\"/>
    </mc:Choice>
  </mc:AlternateContent>
  <bookViews>
    <workbookView xWindow="120" yWindow="840" windowWidth="8472" windowHeight="4608" tabRatio="602" firstSheet="1" activeTab="2"/>
  </bookViews>
  <sheets>
    <sheet name="Condensed IS-30.6.2015" sheetId="12" r:id="rId1"/>
    <sheet name="Condensed SCI-30.6.2015" sheetId="24" r:id="rId2"/>
    <sheet name="Condensed BS-30.6.2015" sheetId="16" r:id="rId3"/>
    <sheet name="Condensed Equity-30.6.2015" sheetId="26" r:id="rId4"/>
    <sheet name="Condensed CF-30.6.2015" sheetId="8" r:id="rId5"/>
    <sheet name="IFS Notes-30.6.2015" sheetId="25" r:id="rId6"/>
    <sheet name="Bursa notes-30.6.15" sheetId="15" r:id="rId7"/>
    <sheet name="Sheet1" sheetId="23" r:id="rId8"/>
  </sheets>
  <externalReferences>
    <externalReference r:id="rId9"/>
  </externalReferences>
  <definedNames>
    <definedName name="_xlnm.Print_Area" localSheetId="4">'Condensed CF-30.6.2015'!$A$1:$P$43</definedName>
    <definedName name="_xlnm.Print_Area" localSheetId="5">'IFS Notes-30.6.2015'!$A$1:$P$92</definedName>
  </definedNames>
  <calcPr calcId="152511"/>
</workbook>
</file>

<file path=xl/calcChain.xml><?xml version="1.0" encoding="utf-8"?>
<calcChain xmlns="http://schemas.openxmlformats.org/spreadsheetml/2006/main">
  <c r="F70" i="25" l="1"/>
  <c r="F71" i="25"/>
  <c r="F69" i="25"/>
  <c r="F72" i="25" s="1"/>
  <c r="E70" i="25"/>
  <c r="E71" i="25"/>
  <c r="E69" i="25"/>
  <c r="E72" i="25" s="1"/>
  <c r="L26" i="26" l="1"/>
  <c r="N26" i="26"/>
  <c r="L25" i="26"/>
  <c r="N25" i="26" s="1"/>
  <c r="L22" i="26"/>
  <c r="N22" i="26" s="1"/>
  <c r="M21" i="26"/>
  <c r="M24" i="26" s="1"/>
  <c r="M28" i="26" s="1"/>
  <c r="K21" i="26"/>
  <c r="K24" i="26" s="1"/>
  <c r="K28" i="26" s="1"/>
  <c r="J21" i="26"/>
  <c r="J24" i="26" s="1"/>
  <c r="J28" i="26" s="1"/>
  <c r="I21" i="26"/>
  <c r="I24" i="26" s="1"/>
  <c r="I28" i="26" s="1"/>
  <c r="H21" i="26"/>
  <c r="H24" i="26" s="1"/>
  <c r="H28" i="26" s="1"/>
  <c r="G21" i="26"/>
  <c r="G24" i="26"/>
  <c r="G28" i="26" s="1"/>
  <c r="F21" i="26"/>
  <c r="F24" i="26" s="1"/>
  <c r="F28" i="26" s="1"/>
  <c r="E21" i="26"/>
  <c r="E24" i="26" s="1"/>
  <c r="E28" i="26" s="1"/>
  <c r="L20" i="26"/>
  <c r="L19" i="26"/>
  <c r="N19" i="26" s="1"/>
  <c r="L18" i="26"/>
  <c r="L17" i="26"/>
  <c r="N17" i="26" s="1"/>
  <c r="L15" i="26"/>
  <c r="N15" i="26" s="1"/>
  <c r="F133" i="15"/>
  <c r="E134" i="15"/>
  <c r="F131" i="15"/>
  <c r="E140" i="15"/>
  <c r="D140" i="15"/>
  <c r="C140" i="15"/>
  <c r="F139" i="15"/>
  <c r="F138" i="15"/>
  <c r="G114" i="15"/>
  <c r="G108" i="15"/>
  <c r="G116" i="15" s="1"/>
  <c r="G24" i="12"/>
  <c r="G22" i="12" s="1"/>
  <c r="G78" i="15"/>
  <c r="D50" i="25"/>
  <c r="K28" i="16"/>
  <c r="K32" i="16" s="1"/>
  <c r="L39" i="12"/>
  <c r="H34" i="12"/>
  <c r="L30" i="12"/>
  <c r="F26" i="12"/>
  <c r="E27" i="15"/>
  <c r="H31" i="8"/>
  <c r="N37" i="24"/>
  <c r="L37" i="24"/>
  <c r="N30" i="24"/>
  <c r="L30" i="24"/>
  <c r="L28" i="24"/>
  <c r="N26" i="24"/>
  <c r="L26" i="24"/>
  <c r="I32" i="24"/>
  <c r="I39" i="24" s="1"/>
  <c r="I36" i="24" s="1"/>
  <c r="N36" i="24" s="1"/>
  <c r="N21" i="24"/>
  <c r="F32" i="12"/>
  <c r="J21" i="8"/>
  <c r="J26" i="8"/>
  <c r="J31" i="8"/>
  <c r="K22" i="16"/>
  <c r="K42" i="16"/>
  <c r="K44" i="16" s="1"/>
  <c r="J47" i="16" s="1"/>
  <c r="K50" i="16"/>
  <c r="K57" i="16"/>
  <c r="K66" i="16"/>
  <c r="N19" i="12"/>
  <c r="I22" i="12"/>
  <c r="N24" i="12"/>
  <c r="N26" i="12"/>
  <c r="N32" i="12" s="1"/>
  <c r="O34" i="12" s="1"/>
  <c r="F28" i="12"/>
  <c r="L28" i="12"/>
  <c r="K28" i="12" s="1"/>
  <c r="N30" i="12"/>
  <c r="J34" i="12"/>
  <c r="N34" i="12"/>
  <c r="I35" i="12"/>
  <c r="I46" i="12"/>
  <c r="J39" i="12"/>
  <c r="N39" i="12"/>
  <c r="L43" i="12"/>
  <c r="N43" i="12"/>
  <c r="L48" i="12"/>
  <c r="E16" i="15"/>
  <c r="F16" i="15"/>
  <c r="G16" i="15"/>
  <c r="E17" i="15"/>
  <c r="F17" i="15"/>
  <c r="G17" i="15"/>
  <c r="H17" i="15" s="1"/>
  <c r="E18" i="15"/>
  <c r="F18" i="15"/>
  <c r="F19" i="15" s="1"/>
  <c r="G18" i="15"/>
  <c r="C19" i="15"/>
  <c r="G19" i="12"/>
  <c r="F19" i="12" s="1"/>
  <c r="D19" i="15"/>
  <c r="E26" i="15"/>
  <c r="F26" i="15"/>
  <c r="G26" i="15"/>
  <c r="G29" i="15" s="1"/>
  <c r="F27" i="15"/>
  <c r="H27" i="15" s="1"/>
  <c r="G27" i="15"/>
  <c r="E28" i="15"/>
  <c r="F28" i="15"/>
  <c r="H28" i="15" s="1"/>
  <c r="G28" i="15"/>
  <c r="C29" i="15"/>
  <c r="D29" i="15"/>
  <c r="E29" i="15" s="1"/>
  <c r="C51" i="15"/>
  <c r="E51" i="15" s="1"/>
  <c r="F51" i="15"/>
  <c r="H51" i="15" s="1"/>
  <c r="C52" i="15"/>
  <c r="E52" i="15" s="1"/>
  <c r="F52" i="15"/>
  <c r="C53" i="15"/>
  <c r="E53" i="15" s="1"/>
  <c r="F53" i="15"/>
  <c r="H53" i="15"/>
  <c r="D54" i="15"/>
  <c r="G54" i="15"/>
  <c r="F132" i="15"/>
  <c r="C134" i="15"/>
  <c r="F155" i="15"/>
  <c r="H62" i="16" s="1"/>
  <c r="H61" i="16" s="1"/>
  <c r="H39" i="12"/>
  <c r="L32" i="12"/>
  <c r="M39" i="12"/>
  <c r="I41" i="12"/>
  <c r="N38" i="12"/>
  <c r="N41" i="12" s="1"/>
  <c r="N22" i="12"/>
  <c r="G35" i="12"/>
  <c r="G38" i="12" s="1"/>
  <c r="L34" i="12"/>
  <c r="L35" i="12" s="1"/>
  <c r="L38" i="12" s="1"/>
  <c r="L26" i="12"/>
  <c r="H26" i="8"/>
  <c r="F79" i="15"/>
  <c r="H50" i="16"/>
  <c r="H32" i="16"/>
  <c r="H33" i="16" s="1"/>
  <c r="H57" i="16"/>
  <c r="H66" i="16"/>
  <c r="H22" i="16"/>
  <c r="H42" i="16"/>
  <c r="H44" i="16" s="1"/>
  <c r="G164" i="15"/>
  <c r="G167" i="15" s="1"/>
  <c r="G169" i="15" s="1"/>
  <c r="H21" i="8"/>
  <c r="F134" i="15"/>
  <c r="G77" i="15"/>
  <c r="G79" i="15"/>
  <c r="D134" i="15"/>
  <c r="F35" i="12" l="1"/>
  <c r="J32" i="8"/>
  <c r="J37" i="8" s="1"/>
  <c r="N46" i="12"/>
  <c r="K58" i="16"/>
  <c r="K59" i="16" s="1"/>
  <c r="H32" i="8"/>
  <c r="H37" i="8" s="1"/>
  <c r="H58" i="16"/>
  <c r="H26" i="15"/>
  <c r="E19" i="15"/>
  <c r="F140" i="15"/>
  <c r="L24" i="12"/>
  <c r="L19" i="12"/>
  <c r="K19" i="12" s="1"/>
  <c r="K24" i="12"/>
  <c r="G21" i="24"/>
  <c r="L21" i="24" s="1"/>
  <c r="K26" i="12"/>
  <c r="F154" i="15"/>
  <c r="F156" i="15" s="1"/>
  <c r="G46" i="12"/>
  <c r="L46" i="12" s="1"/>
  <c r="G41" i="12"/>
  <c r="F38" i="12"/>
  <c r="F54" i="15"/>
  <c r="H54" i="15" s="1"/>
  <c r="M34" i="12"/>
  <c r="F29" i="15"/>
  <c r="H29" i="15" s="1"/>
  <c r="N35" i="12"/>
  <c r="K35" i="12" s="1"/>
  <c r="H16" i="15"/>
  <c r="N39" i="24"/>
  <c r="G155" i="15"/>
  <c r="H18" i="15"/>
  <c r="N21" i="26"/>
  <c r="N24" i="26" s="1"/>
  <c r="K33" i="16"/>
  <c r="K64" i="16" s="1"/>
  <c r="N32" i="24"/>
  <c r="K32" i="12"/>
  <c r="L22" i="12"/>
  <c r="K22" i="12" s="1"/>
  <c r="F22" i="12"/>
  <c r="L41" i="12"/>
  <c r="K38" i="12"/>
  <c r="G154" i="15"/>
  <c r="G156" i="15" s="1"/>
  <c r="G47" i="16"/>
  <c r="H59" i="16"/>
  <c r="H64" i="16" s="1"/>
  <c r="G19" i="15"/>
  <c r="H19" i="15" s="1"/>
  <c r="L21" i="26"/>
  <c r="L24" i="26" s="1"/>
  <c r="L28" i="26" s="1"/>
  <c r="F24" i="12"/>
  <c r="C54" i="15"/>
  <c r="E54" i="15" s="1"/>
  <c r="O39" i="12"/>
  <c r="K61" i="16"/>
  <c r="K46" i="12" l="1"/>
  <c r="G32" i="24"/>
  <c r="G39" i="24" s="1"/>
  <c r="G36" i="24" s="1"/>
  <c r="L36" i="24" s="1"/>
  <c r="L39" i="24" s="1"/>
  <c r="F46" i="12"/>
  <c r="L32" i="24" l="1"/>
</calcChain>
</file>

<file path=xl/sharedStrings.xml><?xml version="1.0" encoding="utf-8"?>
<sst xmlns="http://schemas.openxmlformats.org/spreadsheetml/2006/main" count="513" uniqueCount="342">
  <si>
    <t>Cumulative</t>
  </si>
  <si>
    <t>QUARTERLY REPORT</t>
  </si>
  <si>
    <t>RM'000</t>
  </si>
  <si>
    <t>(Incorporated in Malaysia)</t>
  </si>
  <si>
    <t>INDIVIDUAL QUARTER</t>
  </si>
  <si>
    <t>CUMULATIVE QUARTERS</t>
  </si>
  <si>
    <t>CURRENT</t>
  </si>
  <si>
    <t>PRECEDING</t>
  </si>
  <si>
    <t xml:space="preserve">PRECEDING </t>
  </si>
  <si>
    <t>YEAR</t>
  </si>
  <si>
    <t>CORRESPONDING</t>
  </si>
  <si>
    <t>TO-DATE</t>
  </si>
  <si>
    <t>PERIOD</t>
  </si>
  <si>
    <t>Revenue</t>
  </si>
  <si>
    <t>Operating Profit</t>
  </si>
  <si>
    <t>Depreciation and amortisation</t>
  </si>
  <si>
    <t>Interest income</t>
  </si>
  <si>
    <t>Profit Before Taxation</t>
  </si>
  <si>
    <t>Less: Tax expense</t>
  </si>
  <si>
    <t>Earnings per share:</t>
  </si>
  <si>
    <t xml:space="preserve">  Basic earnings per ordinary shares (sen)</t>
  </si>
  <si>
    <t xml:space="preserve">  Diluted earnings per ordinary shares (sen)</t>
  </si>
  <si>
    <t>NA</t>
  </si>
  <si>
    <t>Note: NA denotes "Not Applicable"</t>
  </si>
  <si>
    <t>At</t>
  </si>
  <si>
    <t>Property, plant and equipment</t>
  </si>
  <si>
    <t>Investment in Associates</t>
  </si>
  <si>
    <t>Intangible assets</t>
  </si>
  <si>
    <t>Current Assets</t>
  </si>
  <si>
    <t xml:space="preserve">   Inventories</t>
  </si>
  <si>
    <t>Current Liabilities</t>
  </si>
  <si>
    <r>
      <t>QL RESOURCES BERHAD</t>
    </r>
    <r>
      <rPr>
        <b/>
        <sz val="12"/>
        <rFont val="Arial"/>
        <family val="2"/>
      </rPr>
      <t xml:space="preserve"> </t>
    </r>
    <r>
      <rPr>
        <b/>
        <vertAlign val="subscript"/>
        <sz val="12"/>
        <rFont val="Arial"/>
        <family val="2"/>
      </rPr>
      <t>(428915-X)</t>
    </r>
  </si>
  <si>
    <t>NOTES TO THE INTERIM FINANCIAL REPORT</t>
  </si>
  <si>
    <t>Basis of preparation</t>
  </si>
  <si>
    <t>Seasonal or cyclical factors</t>
  </si>
  <si>
    <t>Certain segment of the Group's business are affected by cyclical factors.</t>
  </si>
  <si>
    <t xml:space="preserve">The management considers that on a quarter to quarter basis, the demand and/or production of the </t>
  </si>
  <si>
    <t>Group's products for each of the three core activities varies and the variation in each quarters were as follows:</t>
  </si>
  <si>
    <t>(1) marine products manufacturing activities are affected by monsoon in the 4th quarter.</t>
  </si>
  <si>
    <t>Unusual items</t>
  </si>
  <si>
    <t>There were no material changes in estimates during the quarter under review.</t>
  </si>
  <si>
    <t>Todate</t>
  </si>
  <si>
    <t>Segmental Information</t>
  </si>
  <si>
    <t>Profit before tax</t>
  </si>
  <si>
    <t xml:space="preserve">   Total</t>
  </si>
  <si>
    <t>The valuations of land and building have been brought forward, without amendment from the previous annual report.</t>
  </si>
  <si>
    <t>Material subsequent Event</t>
  </si>
  <si>
    <t>There were no material events subsequent to the end of current quarter that have not been reflected in the financial statements.</t>
  </si>
  <si>
    <t>Changes in composition of the Group.</t>
  </si>
  <si>
    <t>ADDITIONAL INFORMATION REQUIRED BY BURSA MALAYSIA SECURITIES BERHAD'S LISTING REQUIREMENTS.</t>
  </si>
  <si>
    <t>B1</t>
  </si>
  <si>
    <t xml:space="preserve">Current </t>
  </si>
  <si>
    <t>Last year</t>
  </si>
  <si>
    <t>%</t>
  </si>
  <si>
    <t xml:space="preserve">Cumulative </t>
  </si>
  <si>
    <t>quarter</t>
  </si>
  <si>
    <t>corresponding</t>
  </si>
  <si>
    <t>change</t>
  </si>
  <si>
    <t>quarters</t>
  </si>
  <si>
    <t>corresponding quarters</t>
  </si>
  <si>
    <t>last year</t>
  </si>
  <si>
    <t>Sales</t>
  </si>
  <si>
    <t xml:space="preserve">   Marine product manufacturing (MPM)</t>
  </si>
  <si>
    <t xml:space="preserve">   Integrated Livestock Farming (ILF)</t>
  </si>
  <si>
    <t>a.</t>
  </si>
  <si>
    <t>b.</t>
  </si>
  <si>
    <t>c.</t>
  </si>
  <si>
    <t>B2</t>
  </si>
  <si>
    <t>Review of current quarter performance with the preceding quarter.</t>
  </si>
  <si>
    <t xml:space="preserve"> Current quarter</t>
  </si>
  <si>
    <t xml:space="preserve"> Preceding quarter </t>
  </si>
  <si>
    <t>Activities:</t>
  </si>
  <si>
    <t>c</t>
  </si>
  <si>
    <t>B3</t>
  </si>
  <si>
    <t>B4</t>
  </si>
  <si>
    <t>Profit Forecast</t>
  </si>
  <si>
    <t>No profit forecast was published during the period under review.</t>
  </si>
  <si>
    <t>B5</t>
  </si>
  <si>
    <t>Tax expense</t>
  </si>
  <si>
    <t>Current quarter ended</t>
  </si>
  <si>
    <t>Current income tax expense</t>
  </si>
  <si>
    <t>Deferred tax expense</t>
  </si>
  <si>
    <t>The effective tax rate is lower than the statutory rate is mainly due to availability of tax incentives.</t>
  </si>
  <si>
    <t>B6</t>
  </si>
  <si>
    <t>Unquoted investments and properties</t>
  </si>
  <si>
    <t>B7</t>
  </si>
  <si>
    <t>Quoted Investments</t>
  </si>
  <si>
    <t>B8</t>
  </si>
  <si>
    <t>Corporate Proposals</t>
  </si>
  <si>
    <t>B9</t>
  </si>
  <si>
    <t xml:space="preserve">  Bank overdraft-short term (unsecured)</t>
  </si>
  <si>
    <t xml:space="preserve">  HP Creditors-short term (unsecured)</t>
  </si>
  <si>
    <t xml:space="preserve">  HP Creditors-long term (unsecured)</t>
  </si>
  <si>
    <t xml:space="preserve">  Bankers’ acceptance-short term (unsecured)</t>
  </si>
  <si>
    <t xml:space="preserve">  Term loans-short term (unsecured)</t>
  </si>
  <si>
    <t xml:space="preserve">  Term loans-long term (unsecured)</t>
  </si>
  <si>
    <t>B10</t>
  </si>
  <si>
    <t>B11</t>
  </si>
  <si>
    <t>Changes in Material Litigation</t>
  </si>
  <si>
    <t>B12</t>
  </si>
  <si>
    <t>Dividend</t>
  </si>
  <si>
    <t>B13</t>
  </si>
  <si>
    <t>Earnings Per Share</t>
  </si>
  <si>
    <t>The calculations of basic earnings per share were as follows:</t>
  </si>
  <si>
    <t>(a)</t>
  </si>
  <si>
    <t>Net profit attributable to ordinary shareholders(RM'000)</t>
  </si>
  <si>
    <t>(b)</t>
  </si>
  <si>
    <t xml:space="preserve">Basic Earnings per share (sen) </t>
  </si>
  <si>
    <t>Review of performance for the current quarter and financial period to-date.</t>
  </si>
  <si>
    <t>Cumulative period</t>
  </si>
  <si>
    <t>Number of ordinary shares in issue ('000)-weighted average</t>
  </si>
  <si>
    <t>Deferred tax asset</t>
  </si>
  <si>
    <t>ASSETS</t>
  </si>
  <si>
    <t>Investment properties</t>
  </si>
  <si>
    <t>Biological assets</t>
  </si>
  <si>
    <t xml:space="preserve">   Biological assets</t>
  </si>
  <si>
    <t>Total Assets</t>
  </si>
  <si>
    <t>EQUITY AND LIABILITIES</t>
  </si>
  <si>
    <t>Equity attributable to shareholders of the Company</t>
  </si>
  <si>
    <t>Total Equity</t>
  </si>
  <si>
    <t>Non-current liabilities</t>
  </si>
  <si>
    <t>Total equity and liabilities</t>
  </si>
  <si>
    <t>Equity</t>
  </si>
  <si>
    <t xml:space="preserve">  Share Capital</t>
  </si>
  <si>
    <t xml:space="preserve">  Minority interests</t>
  </si>
  <si>
    <t xml:space="preserve">  Deferred tax liabilities</t>
  </si>
  <si>
    <t xml:space="preserve"> Payables</t>
  </si>
  <si>
    <t xml:space="preserve"> Short term borrowings</t>
  </si>
  <si>
    <t xml:space="preserve"> Taxation</t>
  </si>
  <si>
    <t>Number of shares in issue ('000)</t>
  </si>
  <si>
    <t>Profit for the period</t>
  </si>
  <si>
    <t>Attributable to:</t>
  </si>
  <si>
    <t>Shareholders of the Company</t>
  </si>
  <si>
    <t>Minority interests</t>
  </si>
  <si>
    <t>Attributable to shareholders of the Company</t>
  </si>
  <si>
    <t>Retained Profit</t>
  </si>
  <si>
    <t>Share Capital</t>
  </si>
  <si>
    <t>the accompanying explanatory notes attached to the interim financial statements.</t>
  </si>
  <si>
    <t>Net cash from operating activities</t>
  </si>
  <si>
    <t>Net cash used in investing activities</t>
  </si>
  <si>
    <t xml:space="preserve">   Trade receivables</t>
  </si>
  <si>
    <t>Audited</t>
  </si>
  <si>
    <t>1ST QUARTER</t>
  </si>
  <si>
    <t>Prepaid lease payments</t>
  </si>
  <si>
    <t>Total non-current assets</t>
  </si>
  <si>
    <t xml:space="preserve">   Current tax assets</t>
  </si>
  <si>
    <t xml:space="preserve">   Cash and cash equivalents</t>
  </si>
  <si>
    <t>Unaudited</t>
  </si>
  <si>
    <t>The directors do not recommend any dividend for the period under review.</t>
  </si>
  <si>
    <t>% increase</t>
  </si>
  <si>
    <t>against last period</t>
  </si>
  <si>
    <t xml:space="preserve">   Palm Oil Activities (POA)</t>
  </si>
  <si>
    <t xml:space="preserve"> Preceding quarter</t>
  </si>
  <si>
    <t>(Effective tax rate)</t>
  </si>
  <si>
    <t>(% against PBT)</t>
  </si>
  <si>
    <t>Treasury Shares</t>
  </si>
  <si>
    <t>Share Premium</t>
  </si>
  <si>
    <t>Exchange Translation Reserve</t>
  </si>
  <si>
    <t>Nature and amount of changes in estimates</t>
  </si>
  <si>
    <t>A1.</t>
  </si>
  <si>
    <t>A2.</t>
  </si>
  <si>
    <t>On an overall basis therefore, the group's performance varies seasonally and maybe affected by unusual and unforeseen events affecting each of the core activities.</t>
  </si>
  <si>
    <t>Q1</t>
  </si>
  <si>
    <t>April to June</t>
  </si>
  <si>
    <t>Q2</t>
  </si>
  <si>
    <t>July to September</t>
  </si>
  <si>
    <t>Q3</t>
  </si>
  <si>
    <t>October to December</t>
  </si>
  <si>
    <t>Q4</t>
  </si>
  <si>
    <t>January to March</t>
  </si>
  <si>
    <t>A3.</t>
  </si>
  <si>
    <t>A4.</t>
  </si>
  <si>
    <t>A5.</t>
  </si>
  <si>
    <t>A6.</t>
  </si>
  <si>
    <t>A7.</t>
  </si>
  <si>
    <t>A8.</t>
  </si>
  <si>
    <t>A9.</t>
  </si>
  <si>
    <t>A10.</t>
  </si>
  <si>
    <t>A11.</t>
  </si>
  <si>
    <t xml:space="preserve">  Long term borrowings (LT Debts/Total Equity)</t>
  </si>
  <si>
    <t xml:space="preserve">Group Borrowings </t>
  </si>
  <si>
    <t>Short term:</t>
  </si>
  <si>
    <t>Long Term:</t>
  </si>
  <si>
    <t xml:space="preserve">Total Borrowings </t>
  </si>
  <si>
    <t>Disclosure of audit report qualification</t>
  </si>
  <si>
    <t>There was no qualification in the audit report of the preceding annual financial statements.</t>
  </si>
  <si>
    <t>Finance costs</t>
  </si>
  <si>
    <t>Total Comprehensive income</t>
  </si>
  <si>
    <t>CONDENSED CONSOLIDATED STATEMENT OF FINANCIAL POSITION</t>
  </si>
  <si>
    <t xml:space="preserve">  Deferred income</t>
  </si>
  <si>
    <t>the accompanying explanatory notes attached to this interim financial statements.</t>
  </si>
  <si>
    <t>Total comprehensive income for the period</t>
  </si>
  <si>
    <t xml:space="preserve"> There were no changes in material litigation at the date of this report.</t>
  </si>
  <si>
    <t>Foreign currency translation differences for foreign operations</t>
  </si>
  <si>
    <t>Other comprehensive income/(loss), net of tax:</t>
  </si>
  <si>
    <t>Financial instruments</t>
  </si>
  <si>
    <t>Distributable</t>
  </si>
  <si>
    <r>
      <t xml:space="preserve">QL RESOURCES BERHAD </t>
    </r>
    <r>
      <rPr>
        <b/>
        <vertAlign val="subscript"/>
        <sz val="18"/>
        <rFont val="Comic Sans MS"/>
        <family val="4"/>
      </rPr>
      <t>(428915-X)</t>
    </r>
  </si>
  <si>
    <r>
      <t xml:space="preserve">QL RESOURCES BERHAD </t>
    </r>
    <r>
      <rPr>
        <b/>
        <vertAlign val="subscript"/>
        <sz val="18"/>
        <rFont val="Arial"/>
        <family val="2"/>
      </rPr>
      <t>(428915-X)</t>
    </r>
  </si>
  <si>
    <t>Other receivables</t>
  </si>
  <si>
    <t>Realised and Unrealised profits</t>
  </si>
  <si>
    <t>Consolidation Adjustments</t>
  </si>
  <si>
    <t>Total Group Retained profit as per consolidated accounts</t>
  </si>
  <si>
    <t>B15</t>
  </si>
  <si>
    <t>Share of profit of associates (net)</t>
  </si>
  <si>
    <t>There are no unusual items that have material effect on the assets, liabilities, equity, net income or cash flow during the quarter under review.</t>
  </si>
  <si>
    <t>Hedging reserve</t>
  </si>
  <si>
    <t>Non-controlling interests</t>
  </si>
  <si>
    <t>Adjustments for:</t>
  </si>
  <si>
    <t xml:space="preserve">Depreciation &amp; amortisation </t>
  </si>
  <si>
    <t>(Increase)/Decrease in working capital</t>
  </si>
  <si>
    <t>Income tax paid</t>
  </si>
  <si>
    <t>Others</t>
  </si>
  <si>
    <t>Purchase of fixed assets</t>
  </si>
  <si>
    <t>Net borrrowings</t>
  </si>
  <si>
    <t>Net cash from financing activities</t>
  </si>
  <si>
    <t>Net increase in cash and cash equivalents</t>
  </si>
  <si>
    <t>Cash Flow Hedge</t>
  </si>
  <si>
    <t xml:space="preserve">Unrealised </t>
  </si>
  <si>
    <t xml:space="preserve"> Realised</t>
  </si>
  <si>
    <t>Realised</t>
  </si>
  <si>
    <t>There are no issuance, cancellation, repurchase, resale and repayment of debt and equity securities during the quarter under review.</t>
  </si>
  <si>
    <t>Malaysian Financial Reporting Standards (MFRS Framework)</t>
  </si>
  <si>
    <t xml:space="preserve">  Bankers’ acceptance (Islamic)-short term (unsecured)</t>
  </si>
  <si>
    <t xml:space="preserve">  Term loans-short term (Islamic - unsecured)</t>
  </si>
  <si>
    <t xml:space="preserve">  Term loans-long term (Islamic unsecured)</t>
  </si>
  <si>
    <t>Individual quarter</t>
  </si>
  <si>
    <t>3 months ended</t>
  </si>
  <si>
    <t>There were no material changes in the composition of the Group in the current quarter.</t>
  </si>
  <si>
    <t xml:space="preserve">   Other receivables, assets and prepayment</t>
  </si>
  <si>
    <t>Dividend paid to MI</t>
  </si>
  <si>
    <t>PBT</t>
  </si>
  <si>
    <t xml:space="preserve">Changes in Contingent Liabilities </t>
  </si>
  <si>
    <t>&lt;-----------------------------------------------Non-Distributable----------------------------------------------&gt;</t>
  </si>
  <si>
    <t>There were no material disposal of unquoted investments and/or properties during quarter under review.</t>
  </si>
  <si>
    <t>Total Retained profit of Associates:</t>
  </si>
  <si>
    <t>Increase in investment in associate</t>
  </si>
  <si>
    <t>Based on past 5 years quarterly data, our average seasonal earnings index is as follows:</t>
  </si>
  <si>
    <t>There were no sales or purchase of quoted investment for the quarter under review except as disclosed.</t>
  </si>
  <si>
    <t>1.4.2014 TO</t>
  </si>
  <si>
    <t>30.6.2014</t>
  </si>
  <si>
    <t xml:space="preserve">     1.4.2014 to</t>
  </si>
  <si>
    <t>There were no contingent liabilities at the end of the current financial period for the Group.</t>
  </si>
  <si>
    <t>1st quarter ended 30.6.2014</t>
  </si>
  <si>
    <t>·        Amendments to FRS 12, Disclosure of Interests in Other Entities: Investment Entities</t>
  </si>
  <si>
    <t>·        Amendments to FRS 139, Financial Instruments: Recognition and Measurement - Novation of Derivatives and Continuation of Hedge Accounting</t>
  </si>
  <si>
    <t>The Group uses the following hierachy in determining the fair value of all financial instruments carried at fair value:</t>
  </si>
  <si>
    <t>Level 1 : Quoted prices (unadjusted) in active markets for identical assets or liabilities.</t>
  </si>
  <si>
    <t>Level 2: Inputs other than quoted prices included in Level 1 that are observable market data, either directly or indirectly.</t>
  </si>
  <si>
    <t>Level 3: Inputs for the asset or liability that are not based on observable market data.</t>
  </si>
  <si>
    <t>Level 1</t>
  </si>
  <si>
    <t>Level 2</t>
  </si>
  <si>
    <t>Level 3</t>
  </si>
  <si>
    <t>Total</t>
  </si>
  <si>
    <t>Financial Assets:</t>
  </si>
  <si>
    <t>Cross currency swap</t>
  </si>
  <si>
    <t>Forward exchange contracts</t>
  </si>
  <si>
    <t>Interest rate swap</t>
  </si>
  <si>
    <t>Total Retained profit of the Group:</t>
  </si>
  <si>
    <t>Change in ownership</t>
  </si>
  <si>
    <t>Expenses incurred for issuance of shares</t>
  </si>
  <si>
    <t>INTERIM FINANCIAL REPORT FOR THE 1ST QUARTER ENDED 30.6.2015</t>
  </si>
  <si>
    <t>1.4.2015 TO</t>
  </si>
  <si>
    <t>30.6.2015</t>
  </si>
  <si>
    <t xml:space="preserve">     1.4.2015 to</t>
  </si>
  <si>
    <t xml:space="preserve">     1.1.2015 to</t>
  </si>
  <si>
    <t>31.3.2015</t>
  </si>
  <si>
    <t>The Condensed Consolidated Income Statements should be read in conjunction with the Annual Financial Statements for year ended 31 March 2015 and</t>
  </si>
  <si>
    <t>The Condensed Consolidated Statement of Comprehensive Income Statements should be read in conjunction with the Annual Financial Statements for year ended 31 March 2015 and</t>
  </si>
  <si>
    <t>The Condensed Consolidated Statement of Financial Position should be read in conjunction with the Annual Financial Statements for year ended 31 March 2015 and</t>
  </si>
  <si>
    <t>The Condensed Consolidated Cash Flow Statement should be read in conjunction with the Annual Financial Statements for year ended 31 March 2015 and</t>
  </si>
  <si>
    <t>Prospects for the next quarter to 30 September 2015.</t>
  </si>
  <si>
    <t>There were no corporate proposals for the quarter under review.</t>
  </si>
  <si>
    <t>Other investment</t>
  </si>
  <si>
    <t xml:space="preserve">   Derivative financial assets</t>
  </si>
  <si>
    <t>CONDENSED CONSOLIDATED STATEMENT OF COMPREHENSIVE INCOME FOR THE PERIOD ENDED 30.6.2015 (UNAUDITED)</t>
  </si>
  <si>
    <t>Following the recent press release by MASB on 2nd September 2014, Transitioning Entities (TEs) shall be required to apply the Malaysian Financial Reporting Standards (MFRS) Framework for annual periods beginning on or after 1 January 2017. TEs comprise entities that are within the scope of MFRS 141 Agriculture and/or IC Interpretation 15 Agreements for the Construction of Real Estate, including the parent, significant investor(s) and joint venturer(s). Generally, TEs are entities involved in the real estate and agriculture industries that had been given the option to continue applying the Financial Reporting Standards (FRS) Framework.</t>
  </si>
  <si>
    <t xml:space="preserve">Dividend Paid </t>
  </si>
  <si>
    <t>Segment information in respect of the Group's business segments for the 1st  quarter ended 30.6.2015</t>
  </si>
  <si>
    <t>3 months ended 30.6.15</t>
  </si>
  <si>
    <t>CONDENSED CONSOLIDATED STATEMENTS OF CHANGES IN EQUITY FOR THE PERIOD ENDED 30TH JUNE 2015</t>
  </si>
  <si>
    <t>At 1.4.2015</t>
  </si>
  <si>
    <t>At 30.6.2015</t>
  </si>
  <si>
    <t>The Condensed Consolidated Statements of Changes in Equity should be read in conjunction with the Annual Financial Report for year ended 31 March 2015 and</t>
  </si>
  <si>
    <t>Fair Value Reserve</t>
  </si>
  <si>
    <t>CONDENSED CONSOLIDATED CASH FLOW STATEMENT FOR THE PERIOD ENDED 30TH JUNE 2015</t>
  </si>
  <si>
    <t>1st quarter ended 30.6.2015</t>
  </si>
  <si>
    <t>Cash and cash equivalents at 1.4.2015</t>
  </si>
  <si>
    <t>Cash and cash equivalents at 30.6.2015</t>
  </si>
  <si>
    <t xml:space="preserve"> Derivative financial liabilities</t>
  </si>
  <si>
    <t xml:space="preserve">  Revolving Credit</t>
  </si>
  <si>
    <t>As at 30.6.2015, the Group held the following financial assets or liabilities that are measured at fair value:</t>
  </si>
  <si>
    <t>Financial Liabilities:</t>
  </si>
  <si>
    <t>Commodity options</t>
  </si>
  <si>
    <t>MPM's current quarter sales increased 9% against corresponding quarter mainly due to higher surimi-based products contribution and new subsidiary contribution.</t>
  </si>
  <si>
    <t>as well as new subsidiary contribution as compared to corresponding period.</t>
  </si>
  <si>
    <t>POA's current quarter sales decreased 13% against corresponding quarter mainly due to lower CPO price (RM2,158 vs RM2,561 corresponding qtr).</t>
  </si>
  <si>
    <t>POA's current quarter earnings decreased 24% against corresponding quarter mainly due to lower plantation contribution as the consequence of lower CPO price</t>
  </si>
  <si>
    <t>POA's current quarter sales increased 21% against preceding quarter mainly due to increased in FFB processed.</t>
  </si>
  <si>
    <t>44 days</t>
  </si>
  <si>
    <t>37 days</t>
  </si>
  <si>
    <t>54 days</t>
  </si>
  <si>
    <t>31 days</t>
  </si>
  <si>
    <t>Cash flow hedge</t>
  </si>
  <si>
    <t>AFS</t>
  </si>
  <si>
    <t>Foreign currency translation differences</t>
  </si>
  <si>
    <t xml:space="preserve"> for foreign operations</t>
  </si>
  <si>
    <t>Profit for the year</t>
  </si>
  <si>
    <t>However, earnings for the current quarter increased 33% due to higher fishmeal and surimi-based products margins</t>
  </si>
  <si>
    <t>FRS, Intepretations and Amendments which are effective for annual periods beginning on or after 1st January 2016.</t>
  </si>
  <si>
    <t>·        Amendments to FRS 11, Accounting for Acquisitions of Interest in Joint Operations</t>
  </si>
  <si>
    <t>·        Amendments to FRS 10, FRS128 (2011), Consolidated Financial Statements: Investment Entities</t>
  </si>
  <si>
    <t>·        Amendments to FRS 10, FRS128 (2011), Sale, Contribution of Assets between Investor and its Associates or Joint Venture</t>
  </si>
  <si>
    <t>·        Amendments to FRS 116, FRS138, Clarification of Acceptablee Methods of Depreciation and Amortisation.</t>
  </si>
  <si>
    <t>·        Amendments to FRS 101, Presentation of Financial Statements-Disclosure Initiative</t>
  </si>
  <si>
    <t>·        Amendments to FRS 127, Separate Financial Statements - Equity Method in Separate Financial Statements</t>
  </si>
  <si>
    <t>·        Amendments to FRS 134, Interim Financial Reporting (Annual Improvements 2012-2014 Cycle)</t>
  </si>
  <si>
    <t>·        Amendments to FRS 119, Defined Benefits Plans - Employee Contributions</t>
  </si>
  <si>
    <t>2)</t>
  </si>
  <si>
    <t>1)</t>
  </si>
  <si>
    <t>FRS, Intepretations and Amendments which are effective for annual periods beginning on or after 1st January 2018.</t>
  </si>
  <si>
    <t>·        FRS9, Financial Instruments (2014)</t>
  </si>
  <si>
    <t>CONDENSED CONSOLIDATED INCOME STATEMENTS FOR THE PERIOD ENDED 30.6.2015 (UNAUDITED)</t>
  </si>
  <si>
    <t>The unaudited interim financial statements of the Group have been prepared in accordance with the requirements of FRS 134 - Interim Financial Reporting and Chapter 9, Part K of the Listing Requirements of Bursa Malaysia Securities Berhad.</t>
  </si>
  <si>
    <t>The accounting policies and methods of computation used in the preparation of the interim financial statements are consistent with those used in the preparation of the financial statements for the financial year ended 31 March 2015 except for the adoption of the following:-</t>
  </si>
  <si>
    <t>The Group falls within the scope definition of Transitioning Entities and accordingly, will adopt the MFRS Framework for the financial year ending 31 March 2018.  In presenting its first  MFRS financial statements, the Group will be required to restate the comparative financial statements to amounts reflecting the application of MFRS Framework. Adjustments required on transition, if any, will be made retrospectively against opening retained earnings.</t>
  </si>
  <si>
    <t>The Company provides unsecured financial guarantes to banks in respect of banking facilities granted to certain subsidiaries. Possible obligations, whose existence will only be confirmed by the occurrence or non-occurrence of one or more future events, are disclosed as contingent liabilities unless the probability of outflow of economic benefits is remote.</t>
  </si>
  <si>
    <t>A12.</t>
  </si>
  <si>
    <t>ILF's current quarter sales was flat against corresponding quarter mainly due to delay shipment delivery of feed raw materials.</t>
  </si>
  <si>
    <t>As a result of poor poultry farm produce prices and lower margins from raw material trade, earnings decreased by 30%.</t>
  </si>
  <si>
    <t>Despite Q1 being seasonally stronger, MPM's current quarter sales decreased 3% against preceding quarter due to lower surimi-based products contribution and GST effect.</t>
  </si>
  <si>
    <t>Earnings increased significantly against preceding quarter mainly due to export margin improvement as a consequent of Ringgit depreciation.</t>
  </si>
  <si>
    <t>Earnings increased significantly due to positive contribution from Indonesian plantation unit.</t>
  </si>
  <si>
    <t>ILF's current quarter sales decreased 4% against preceding quarter mainly due to delay shipment delivery of feed raw materials.</t>
  </si>
  <si>
    <t>However, earnings decreased  significantly against preceding quarter mainly due to overall weaker farm produced prices.</t>
  </si>
  <si>
    <t xml:space="preserve">  Share Premium</t>
  </si>
  <si>
    <t xml:space="preserve">  Reserves</t>
  </si>
  <si>
    <t>(2) crude palm oil milling activities are seasonally affected by monsoon resulting in low crops in the 2nd and 4th quarters.</t>
  </si>
  <si>
    <t>(3) integrated livestock farming activities are not significantly affected in any of the quarters.</t>
  </si>
  <si>
    <t>Debts and securities</t>
  </si>
  <si>
    <t>No dividend paid during the period under review.</t>
  </si>
  <si>
    <t>Barring unforseen events, the management are cautiously optimistic that in Q2FY16 we will continue to perform in this challenging business environment.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</si>
</sst>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RM&quot;#,##0_);\(&quot;RM&quot;#,##0\)"/>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_-* #,##0.00_-;\-* #,##0.00_-;_-* &quot;-&quot;??_-;_-@_-"/>
    <numFmt numFmtId="167" formatCode="0.0%"/>
    <numFmt numFmtId="168" formatCode="_-* #,##0_-;\-* #,##0_-;_-* &quot;-&quot;??_-;_-@_-"/>
    <numFmt numFmtId="169" formatCode="_(* #,##0_);_(* \(#,##0\);_(* &quot;-&quot;??_);_(@_)"/>
    <numFmt numFmtId="170" formatCode="_(* #,##0.000_);_(* \(#,##0.000\);_(* &quot;-&quot;??_);_(@_)"/>
    <numFmt numFmtId="171" formatCode="_(* #,##0_);_(* \(#,##0\);_(* &quot;-&quot;????????_);_(@_)"/>
    <numFmt numFmtId="172" formatCode="_-* #,##0.00\ _€_-;\-* #,##0.00\ _€_-;_-* &quot;-&quot;??\ _€_-;_-@_-"/>
    <numFmt numFmtId="173" formatCode="_(&quot;$&quot;* #,##0.000_);_(&quot;$&quot;* \(#,##0.000\);_(&quot;$&quot;* &quot;-&quot;??_);_(@_)"/>
    <numFmt numFmtId="174" formatCode="m\o\n\th\ d\,\ yyyy"/>
    <numFmt numFmtId="175" formatCode="#.00"/>
    <numFmt numFmtId="176" formatCode="#."/>
    <numFmt numFmtId="177" formatCode="#,##0.00\ ;\(#,##0.00\)"/>
    <numFmt numFmtId="178" formatCode="###,###,###,###;\(###,###,###,###\)"/>
    <numFmt numFmtId="179" formatCode="_-* #,##0\ _F_-;\-* #,##0\ _F_-;_-* &quot;-&quot;\ _F_-;_-@_-"/>
    <numFmt numFmtId="180" formatCode="_-* #,##0.00\ _F_-;\-* #,##0.00\ _F_-;_-* &quot;-&quot;??\ _F_-;_-@_-"/>
    <numFmt numFmtId="181" formatCode="#,##0&quot; F&quot;;\-#,##0&quot; F&quot;"/>
    <numFmt numFmtId="182" formatCode="#,###;\(#,##0\)"/>
    <numFmt numFmtId="183" formatCode="0%_);\(0%\)"/>
  </numFmts>
  <fonts count="92" x14ac:knownFonts="1">
    <font>
      <sz val="10"/>
      <name val="Arial"/>
    </font>
    <font>
      <sz val="10"/>
      <name val="Arial"/>
      <family val="2"/>
    </font>
    <font>
      <sz val="8"/>
      <name val="Arial"/>
      <family val="2"/>
    </font>
    <font>
      <sz val="14"/>
      <name val="Times New Roman"/>
      <family val="1"/>
    </font>
    <font>
      <b/>
      <sz val="14"/>
      <name val="Times New Roman"/>
      <family val="1"/>
    </font>
    <font>
      <b/>
      <sz val="11"/>
      <name val="Times New Roman"/>
      <family val="1"/>
    </font>
    <font>
      <b/>
      <sz val="16"/>
      <name val="Times New Roman"/>
      <family val="1"/>
    </font>
    <font>
      <b/>
      <sz val="11"/>
      <name val="Arial"/>
      <family val="2"/>
    </font>
    <font>
      <b/>
      <sz val="16"/>
      <name val="Arial"/>
      <family val="2"/>
    </font>
    <font>
      <b/>
      <sz val="14"/>
      <name val="Arial"/>
      <family val="2"/>
    </font>
    <font>
      <b/>
      <sz val="10"/>
      <name val="Arial"/>
      <family val="2"/>
    </font>
    <font>
      <sz val="11"/>
      <name val="Times New Roman"/>
      <family val="1"/>
    </font>
    <font>
      <sz val="14"/>
      <name val="Arial"/>
      <family val="2"/>
    </font>
    <font>
      <sz val="12"/>
      <name val="Arial"/>
      <family val="2"/>
    </font>
    <font>
      <b/>
      <sz val="12"/>
      <name val="Times New Roman"/>
      <family val="1"/>
    </font>
    <font>
      <b/>
      <sz val="12"/>
      <name val="Arial"/>
      <family val="2"/>
    </font>
    <font>
      <sz val="12"/>
      <name val="Times New Roman"/>
      <family val="1"/>
    </font>
    <font>
      <b/>
      <vertAlign val="subscript"/>
      <sz val="12"/>
      <name val="Arial"/>
      <family val="2"/>
    </font>
    <font>
      <b/>
      <i/>
      <sz val="11"/>
      <name val="Times New Roman"/>
      <family val="1"/>
    </font>
    <font>
      <sz val="11"/>
      <name val="Times New Roman"/>
      <family val="1"/>
    </font>
    <font>
      <u val="singleAccounting"/>
      <sz val="11"/>
      <name val="Times New Roman"/>
      <family val="1"/>
    </font>
    <font>
      <u val="doubleAccounting"/>
      <sz val="11"/>
      <name val="Times New Roman"/>
      <family val="1"/>
    </font>
    <font>
      <u val="singleAccounting"/>
      <sz val="11"/>
      <name val="Times New Roman"/>
      <family val="1"/>
    </font>
    <font>
      <u val="doubleAccounting"/>
      <sz val="11"/>
      <name val="Times New Roman"/>
      <family val="1"/>
    </font>
    <font>
      <u val="doubleAccounting"/>
      <sz val="10"/>
      <name val="Arial"/>
      <family val="2"/>
    </font>
    <font>
      <sz val="14"/>
      <name val="Times New Roman"/>
      <family val="1"/>
    </font>
    <font>
      <b/>
      <sz val="10"/>
      <name val="Arial"/>
      <family val="2"/>
    </font>
    <font>
      <sz val="12"/>
      <name val="Times New Roman"/>
      <family val="1"/>
    </font>
    <font>
      <sz val="10"/>
      <name val="Comic Sans MS"/>
      <family val="4"/>
    </font>
    <font>
      <sz val="11"/>
      <name val="Arial"/>
      <family val="2"/>
    </font>
    <font>
      <sz val="14"/>
      <name val="Comic Sans MS"/>
      <family val="4"/>
    </font>
    <font>
      <b/>
      <sz val="10"/>
      <name val="Comic Sans MS"/>
      <family val="4"/>
    </font>
    <font>
      <u val="singleAccounting"/>
      <sz val="11"/>
      <name val="Comic Sans MS"/>
      <family val="4"/>
    </font>
    <font>
      <sz val="11"/>
      <name val="Comic Sans MS"/>
      <family val="4"/>
    </font>
    <font>
      <sz val="11"/>
      <name val="Arial"/>
      <family val="2"/>
    </font>
    <font>
      <b/>
      <u val="doubleAccounting"/>
      <sz val="11"/>
      <name val="Times New Roman"/>
      <family val="1"/>
    </font>
    <font>
      <sz val="10"/>
      <name val="Arial"/>
      <family val="2"/>
    </font>
    <font>
      <sz val="18"/>
      <name val="Comic Sans MS"/>
      <family val="4"/>
    </font>
    <font>
      <b/>
      <sz val="18"/>
      <name val="Comic Sans MS"/>
      <family val="4"/>
    </font>
    <font>
      <u val="singleAccounting"/>
      <sz val="18"/>
      <name val="Comic Sans MS"/>
      <family val="4"/>
    </font>
    <font>
      <b/>
      <vertAlign val="subscript"/>
      <sz val="18"/>
      <name val="Comic Sans MS"/>
      <family val="4"/>
    </font>
    <font>
      <b/>
      <sz val="18"/>
      <name val="Arial"/>
      <family val="2"/>
    </font>
    <font>
      <b/>
      <vertAlign val="subscript"/>
      <sz val="18"/>
      <name val="Arial"/>
      <family val="2"/>
    </font>
    <font>
      <sz val="18"/>
      <name val="Arial"/>
      <family val="2"/>
    </font>
    <font>
      <sz val="18"/>
      <name val="Times New Roman"/>
      <family val="1"/>
    </font>
    <font>
      <b/>
      <sz val="18"/>
      <name val="Times New Roman"/>
      <family val="1"/>
    </font>
    <font>
      <u val="singleAccounting"/>
      <sz val="14"/>
      <name val="Times New Roman"/>
      <family val="1"/>
    </font>
    <font>
      <u val="doubleAccounting"/>
      <sz val="14"/>
      <name val="Times New Roman"/>
      <family val="1"/>
    </font>
    <font>
      <u/>
      <sz val="14"/>
      <name val="Times New Roman"/>
      <family val="1"/>
    </font>
    <font>
      <sz val="10"/>
      <name val="Arial"/>
      <family val="2"/>
    </font>
    <font>
      <u val="singleAccounting"/>
      <sz val="12"/>
      <name val="Times New Roman"/>
      <family val="1"/>
    </font>
    <font>
      <u val="doubleAccounting"/>
      <sz val="12"/>
      <name val="Times New Roman"/>
      <family val="1"/>
    </font>
    <font>
      <u val="doubleAccounting"/>
      <sz val="12"/>
      <name val="Arial"/>
      <family val="2"/>
    </font>
    <font>
      <sz val="12"/>
      <name val="Arial"/>
      <family val="2"/>
    </font>
    <font>
      <i/>
      <sz val="12"/>
      <name val="Times New Roman"/>
      <family val="1"/>
    </font>
    <font>
      <sz val="10"/>
      <name val="Times New Roman"/>
      <family val="1"/>
    </font>
    <font>
      <u/>
      <sz val="12"/>
      <name val="Times New Roman"/>
      <family val="1"/>
    </font>
    <font>
      <u val="singleAccounting"/>
      <sz val="14"/>
      <name val="Arial"/>
      <family val="2"/>
    </font>
    <font>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indexed="8"/>
      <name val="Courier"/>
      <family val="3"/>
    </font>
    <font>
      <b/>
      <sz val="12"/>
      <color indexed="22"/>
      <name val="Times New Roman"/>
      <family val="1"/>
    </font>
    <font>
      <b/>
      <sz val="10"/>
      <color indexed="22"/>
      <name val="Times New Roman"/>
      <family val="1"/>
    </font>
    <font>
      <sz val="12"/>
      <color indexed="22"/>
      <name val="Arial"/>
      <family val="2"/>
    </font>
    <font>
      <b/>
      <sz val="1"/>
      <color indexed="8"/>
      <name val="Courier"/>
      <family val="3"/>
    </font>
    <font>
      <sz val="11"/>
      <name val="Tms Rmn"/>
    </font>
    <font>
      <b/>
      <sz val="12"/>
      <name val="Tms Rmn"/>
    </font>
    <font>
      <sz val="10"/>
      <name val="Helv"/>
    </font>
    <font>
      <sz val="10"/>
      <color indexed="0"/>
      <name val="Arial"/>
      <family val="2"/>
    </font>
    <font>
      <sz val="10"/>
      <name val="Helv"/>
      <family val="2"/>
    </font>
    <font>
      <b/>
      <sz val="10"/>
      <color indexed="10"/>
      <name val="Arial"/>
      <family val="2"/>
    </font>
    <font>
      <sz val="10"/>
      <name val="Courier"/>
      <family val="3"/>
    </font>
    <font>
      <sz val="10"/>
      <name val="Arial"/>
      <family val="2"/>
    </font>
    <font>
      <sz val="10"/>
      <name val="Arial"/>
      <family val="2"/>
    </font>
    <font>
      <sz val="11"/>
      <color theme="1"/>
      <name val="Calibri"/>
      <family val="2"/>
      <scheme val="minor"/>
    </font>
    <font>
      <sz val="10"/>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264">
    <xf numFmtId="0" fontId="0" fillId="0" borderId="0"/>
    <xf numFmtId="0" fontId="59" fillId="2" borderId="0" applyNumberFormat="0" applyBorder="0" applyAlignment="0" applyProtection="0"/>
    <xf numFmtId="0" fontId="59" fillId="2"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59" fillId="8" borderId="0" applyNumberFormat="0" applyBorder="0" applyAlignment="0" applyProtection="0"/>
    <xf numFmtId="0" fontId="59" fillId="8"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59" fillId="8" borderId="0" applyNumberFormat="0" applyBorder="0" applyAlignment="0" applyProtection="0"/>
    <xf numFmtId="0" fontId="59" fillId="8" borderId="0" applyNumberFormat="0" applyBorder="0" applyAlignment="0" applyProtection="0"/>
    <xf numFmtId="0" fontId="59" fillId="11" borderId="0" applyNumberFormat="0" applyBorder="0" applyAlignment="0" applyProtection="0"/>
    <xf numFmtId="0" fontId="59"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43" fontId="1" fillId="0" borderId="0" applyFont="0" applyFill="0" applyBorder="0" applyAlignment="0" applyProtection="0"/>
    <xf numFmtId="166" fontId="90" fillId="0" borderId="0" applyFont="0" applyFill="0" applyBorder="0" applyAlignment="0" applyProtection="0"/>
    <xf numFmtId="43" fontId="49" fillId="0" borderId="0" applyFont="0" applyFill="0" applyBorder="0" applyAlignment="0" applyProtection="0"/>
    <xf numFmtId="43" fontId="36" fillId="0" borderId="0" applyFont="0" applyFill="0" applyBorder="0" applyAlignment="0" applyProtection="0"/>
    <xf numFmtId="43" fontId="9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9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8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2" fontId="9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9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3" fontId="36" fillId="0" borderId="0" applyFont="0" applyFill="0" applyBorder="0" applyAlignment="0" applyProtection="0"/>
    <xf numFmtId="165"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65" fontId="36" fillId="0" borderId="0" applyFont="0" applyFill="0" applyBorder="0" applyAlignment="0" applyProtection="0"/>
    <xf numFmtId="5" fontId="36" fillId="0" borderId="0" applyFont="0" applyFill="0" applyBorder="0" applyAlignment="0" applyProtection="0"/>
    <xf numFmtId="174" fontId="76" fillId="0" borderId="0">
      <protection locked="0"/>
    </xf>
    <xf numFmtId="0" fontId="77" fillId="0" borderId="0" applyNumberFormat="0" applyFill="0" applyBorder="0" applyAlignment="0" applyProtection="0"/>
    <xf numFmtId="0" fontId="78" fillId="0" borderId="0" applyNumberFormat="0" applyFill="0" applyBorder="0" applyAlignment="0" applyProtection="0"/>
    <xf numFmtId="0" fontId="64" fillId="0" borderId="0" applyNumberFormat="0" applyFill="0" applyBorder="0" applyAlignment="0" applyProtection="0"/>
    <xf numFmtId="3" fontId="79" fillId="0" borderId="0" applyFont="0" applyFill="0" applyBorder="0" applyAlignment="0" applyProtection="0"/>
    <xf numFmtId="175" fontId="76" fillId="0" borderId="0">
      <protection locked="0"/>
    </xf>
    <xf numFmtId="0" fontId="65" fillId="4" borderId="0" applyNumberFormat="0" applyBorder="0" applyAlignment="0" applyProtection="0"/>
    <xf numFmtId="38" fontId="2" fillId="22" borderId="0" applyNumberFormat="0" applyBorder="0" applyAlignment="0" applyProtection="0"/>
    <xf numFmtId="38" fontId="2" fillId="22" borderId="0" applyNumberFormat="0" applyBorder="0" applyAlignment="0" applyProtection="0"/>
    <xf numFmtId="14" fontId="10" fillId="23" borderId="3">
      <alignment horizontal="center" vertical="center" wrapText="1"/>
    </xf>
    <xf numFmtId="0" fontId="66" fillId="0" borderId="4" applyNumberFormat="0" applyFill="0" applyAlignment="0" applyProtection="0"/>
    <xf numFmtId="0" fontId="41" fillId="0" borderId="0" applyNumberFormat="0" applyFont="0" applyFill="0" applyAlignment="0" applyProtection="0"/>
    <xf numFmtId="0" fontId="67" fillId="0" borderId="5" applyNumberFormat="0" applyFill="0" applyAlignment="0" applyProtection="0"/>
    <xf numFmtId="0" fontId="15" fillId="0" borderId="0" applyNumberFormat="0" applyFont="0" applyFill="0" applyAlignment="0" applyProtection="0"/>
    <xf numFmtId="0" fontId="68" fillId="0" borderId="6" applyNumberFormat="0" applyFill="0" applyAlignment="0" applyProtection="0"/>
    <xf numFmtId="0" fontId="68" fillId="0" borderId="0" applyNumberFormat="0" applyFill="0" applyBorder="0" applyAlignment="0" applyProtection="0"/>
    <xf numFmtId="176" fontId="80" fillId="0" borderId="0">
      <protection locked="0"/>
    </xf>
    <xf numFmtId="176" fontId="80" fillId="0" borderId="0">
      <protection locked="0"/>
    </xf>
    <xf numFmtId="10" fontId="2" fillId="24" borderId="7" applyNumberFormat="0" applyBorder="0" applyAlignment="0" applyProtection="0"/>
    <xf numFmtId="10" fontId="2" fillId="24" borderId="7" applyNumberFormat="0" applyBorder="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177" fontId="81" fillId="0" borderId="0"/>
    <xf numFmtId="0" fontId="82" fillId="0" borderId="0">
      <alignment horizontal="left"/>
    </xf>
    <xf numFmtId="0" fontId="81" fillId="0" borderId="0">
      <alignment horizontal="left"/>
    </xf>
    <xf numFmtId="178" fontId="55" fillId="0" borderId="0" applyFont="0" applyFill="0" applyBorder="0" applyProtection="0">
      <alignment horizontal="right"/>
    </xf>
    <xf numFmtId="0" fontId="70" fillId="0" borderId="8" applyNumberFormat="0" applyFill="0" applyAlignment="0" applyProtection="0"/>
    <xf numFmtId="179" fontId="36" fillId="0" borderId="0" applyFont="0" applyFill="0" applyBorder="0" applyAlignment="0" applyProtection="0"/>
    <xf numFmtId="180" fontId="36"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181" fontId="79" fillId="0" borderId="0" applyFont="0" applyFill="0" applyBorder="0" applyAlignment="0" applyProtection="0"/>
    <xf numFmtId="0" fontId="71" fillId="25" borderId="0" applyNumberFormat="0" applyBorder="0" applyAlignment="0" applyProtection="0"/>
    <xf numFmtId="182" fontId="36" fillId="0" borderId="0" applyFont="0" applyBorder="0"/>
    <xf numFmtId="182" fontId="36" fillId="0" borderId="0" applyFont="0" applyBorder="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91" fillId="0" borderId="0"/>
    <xf numFmtId="0" fontId="84" fillId="0" borderId="0" applyNumberForma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90" fillId="0" borderId="0"/>
    <xf numFmtId="0" fontId="90" fillId="0" borderId="0"/>
    <xf numFmtId="0" fontId="90" fillId="0" borderId="0"/>
    <xf numFmtId="0" fontId="36" fillId="0" borderId="0"/>
    <xf numFmtId="0" fontId="36" fillId="0" borderId="0"/>
    <xf numFmtId="0" fontId="49" fillId="0" borderId="0"/>
    <xf numFmtId="0" fontId="36" fillId="0" borderId="0"/>
    <xf numFmtId="0" fontId="9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90" fillId="0" borderId="0"/>
    <xf numFmtId="0" fontId="90" fillId="0" borderId="0"/>
    <xf numFmtId="0" fontId="91" fillId="0" borderId="0"/>
    <xf numFmtId="0" fontId="36" fillId="0" borderId="0"/>
    <xf numFmtId="0" fontId="9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90" fillId="0" borderId="0"/>
    <xf numFmtId="0" fontId="90" fillId="0" borderId="0"/>
    <xf numFmtId="0" fontId="90" fillId="0" borderId="0"/>
    <xf numFmtId="0" fontId="36" fillId="0" borderId="0"/>
    <xf numFmtId="0" fontId="36" fillId="0" borderId="0"/>
    <xf numFmtId="0" fontId="36" fillId="0" borderId="0"/>
    <xf numFmtId="0" fontId="36" fillId="0" borderId="0"/>
    <xf numFmtId="0" fontId="36" fillId="0" borderId="0"/>
    <xf numFmtId="0" fontId="90" fillId="0" borderId="0"/>
    <xf numFmtId="0" fontId="90" fillId="0" borderId="0"/>
    <xf numFmtId="0" fontId="90" fillId="0" borderId="0"/>
    <xf numFmtId="0" fontId="91" fillId="0" borderId="0"/>
    <xf numFmtId="0" fontId="90" fillId="0" borderId="0"/>
    <xf numFmtId="0" fontId="90" fillId="0" borderId="0"/>
    <xf numFmtId="0" fontId="91" fillId="0" borderId="0"/>
    <xf numFmtId="0" fontId="90" fillId="0" borderId="0"/>
    <xf numFmtId="0" fontId="91" fillId="0" borderId="0"/>
    <xf numFmtId="0" fontId="36" fillId="26" borderId="9" applyNumberFormat="0" applyFont="0" applyAlignment="0" applyProtection="0"/>
    <xf numFmtId="0" fontId="36" fillId="26" borderId="9" applyNumberFormat="0" applyFont="0" applyAlignment="0" applyProtection="0"/>
    <xf numFmtId="177" fontId="81" fillId="0" borderId="10"/>
    <xf numFmtId="177" fontId="81" fillId="0" borderId="11"/>
    <xf numFmtId="0" fontId="72" fillId="20" borderId="12" applyNumberFormat="0" applyAlignment="0" applyProtection="0"/>
    <xf numFmtId="0" fontId="82" fillId="0" borderId="13"/>
    <xf numFmtId="9" fontId="1" fillId="0" borderId="0" applyFont="0" applyFill="0" applyBorder="0" applyAlignment="0" applyProtection="0"/>
    <xf numFmtId="183"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49" fillId="0" borderId="0" applyFont="0" applyFill="0" applyBorder="0" applyAlignment="0" applyProtection="0"/>
    <xf numFmtId="9" fontId="36" fillId="0" borderId="0" applyFont="0" applyFill="0" applyBorder="0" applyAlignment="0" applyProtection="0"/>
    <xf numFmtId="9" fontId="9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82" fillId="0" borderId="0"/>
    <xf numFmtId="0" fontId="85" fillId="0" borderId="0"/>
    <xf numFmtId="0" fontId="86" fillId="0" borderId="0" applyFill="0" applyBorder="0" applyProtection="0">
      <alignment horizontal="left" vertical="top"/>
    </xf>
    <xf numFmtId="0" fontId="73" fillId="0" borderId="0" applyNumberFormat="0" applyFill="0" applyBorder="0" applyAlignment="0" applyProtection="0"/>
    <xf numFmtId="0" fontId="74" fillId="0" borderId="14" applyNumberFormat="0" applyFill="0" applyAlignment="0" applyProtection="0"/>
    <xf numFmtId="176" fontId="76" fillId="0" borderId="11">
      <protection locked="0"/>
    </xf>
    <xf numFmtId="2" fontId="79" fillId="0" borderId="0" applyFont="0" applyFill="0" applyBorder="0" applyAlignment="0" applyProtection="0"/>
    <xf numFmtId="0" fontId="75" fillId="0" borderId="0" applyNumberFormat="0" applyFill="0" applyBorder="0" applyAlignment="0" applyProtection="0"/>
    <xf numFmtId="0" fontId="87" fillId="0" borderId="0">
      <alignment horizontal="center"/>
    </xf>
  </cellStyleXfs>
  <cellXfs count="451">
    <xf numFmtId="0" fontId="0" fillId="0" borderId="0" xfId="0"/>
    <xf numFmtId="0" fontId="0" fillId="0" borderId="0" xfId="0" applyFill="1"/>
    <xf numFmtId="0" fontId="26" fillId="0" borderId="0" xfId="0" applyFont="1" applyFill="1"/>
    <xf numFmtId="0" fontId="9" fillId="0" borderId="0" xfId="0" applyFont="1" applyFill="1"/>
    <xf numFmtId="0" fontId="16" fillId="0" borderId="0" xfId="0" applyFont="1" applyFill="1"/>
    <xf numFmtId="0" fontId="4" fillId="0" borderId="0" xfId="0" applyFont="1" applyFill="1"/>
    <xf numFmtId="0" fontId="5" fillId="0" borderId="0" xfId="0" applyFont="1" applyFill="1" applyAlignment="1">
      <alignment horizontal="center"/>
    </xf>
    <xf numFmtId="0" fontId="0" fillId="0" borderId="0" xfId="0" applyFill="1" applyAlignment="1">
      <alignment horizontal="center"/>
    </xf>
    <xf numFmtId="0" fontId="5" fillId="0" borderId="0" xfId="0" quotePrefix="1" applyFont="1" applyFill="1" applyAlignment="1">
      <alignment horizontal="center"/>
    </xf>
    <xf numFmtId="0" fontId="8" fillId="0" borderId="0" xfId="0" applyFont="1" applyFill="1"/>
    <xf numFmtId="0" fontId="25" fillId="0" borderId="0" xfId="0" applyFont="1" applyFill="1"/>
    <xf numFmtId="0" fontId="10" fillId="0" borderId="0" xfId="0" applyFont="1" applyFill="1"/>
    <xf numFmtId="0" fontId="6" fillId="0" borderId="0" xfId="0" applyFont="1" applyFill="1"/>
    <xf numFmtId="0" fontId="12" fillId="0" borderId="0" xfId="0" applyFont="1" applyFill="1"/>
    <xf numFmtId="43" fontId="0" fillId="0" borderId="0" xfId="0" applyNumberFormat="1" applyFill="1"/>
    <xf numFmtId="0" fontId="13" fillId="0" borderId="0" xfId="0" applyFont="1" applyFill="1"/>
    <xf numFmtId="9" fontId="0" fillId="0" borderId="0" xfId="204" applyFont="1" applyFill="1"/>
    <xf numFmtId="0" fontId="18" fillId="0" borderId="0" xfId="0" applyFont="1" applyFill="1"/>
    <xf numFmtId="168" fontId="0" fillId="0" borderId="0" xfId="0" applyNumberFormat="1" applyFill="1"/>
    <xf numFmtId="168" fontId="11" fillId="0" borderId="0" xfId="40" applyNumberFormat="1" applyFont="1" applyFill="1"/>
    <xf numFmtId="0" fontId="19" fillId="0" borderId="0" xfId="0" applyFont="1" applyFill="1"/>
    <xf numFmtId="43" fontId="10" fillId="0" borderId="0" xfId="0" applyNumberFormat="1" applyFont="1" applyFill="1" applyBorder="1"/>
    <xf numFmtId="169" fontId="10" fillId="0" borderId="11" xfId="40" applyNumberFormat="1" applyFont="1" applyFill="1" applyBorder="1"/>
    <xf numFmtId="169" fontId="10" fillId="0" borderId="0" xfId="40" applyNumberFormat="1" applyFont="1" applyFill="1"/>
    <xf numFmtId="169" fontId="10" fillId="0" borderId="0" xfId="0" applyNumberFormat="1" applyFont="1" applyFill="1"/>
    <xf numFmtId="0" fontId="5" fillId="0" borderId="0" xfId="0" applyFont="1" applyFill="1"/>
    <xf numFmtId="43" fontId="35" fillId="0" borderId="0" xfId="40" applyFont="1" applyFill="1"/>
    <xf numFmtId="43" fontId="21" fillId="0" borderId="0" xfId="40" applyFont="1" applyFill="1"/>
    <xf numFmtId="41" fontId="10" fillId="0" borderId="0" xfId="0" applyNumberFormat="1" applyFont="1" applyFill="1" applyBorder="1"/>
    <xf numFmtId="169" fontId="10" fillId="0" borderId="0" xfId="0" applyNumberFormat="1" applyFont="1" applyFill="1" applyBorder="1"/>
    <xf numFmtId="169" fontId="10" fillId="0" borderId="0" xfId="40" applyNumberFormat="1" applyFont="1" applyFill="1" applyBorder="1"/>
    <xf numFmtId="0" fontId="3" fillId="0" borderId="0" xfId="0" applyFont="1" applyFill="1"/>
    <xf numFmtId="0" fontId="41" fillId="0" borderId="0" xfId="0" applyFont="1" applyFill="1" applyAlignment="1">
      <alignment horizontal="left"/>
    </xf>
    <xf numFmtId="0" fontId="43" fillId="0" borderId="0" xfId="0" applyFont="1" applyFill="1"/>
    <xf numFmtId="0" fontId="41" fillId="0" borderId="0" xfId="0" applyFont="1" applyFill="1"/>
    <xf numFmtId="0" fontId="44" fillId="0" borderId="0" xfId="0" applyFont="1" applyFill="1"/>
    <xf numFmtId="0" fontId="45" fillId="0" borderId="0" xfId="0" applyFont="1" applyFill="1"/>
    <xf numFmtId="0" fontId="16" fillId="0" borderId="15" xfId="0" applyFont="1" applyFill="1" applyBorder="1" applyAlignment="1">
      <alignment horizontal="center" vertical="center" wrapText="1"/>
    </xf>
    <xf numFmtId="10" fontId="3" fillId="0" borderId="15" xfId="204" applyNumberFormat="1" applyFont="1" applyFill="1" applyBorder="1"/>
    <xf numFmtId="0" fontId="16" fillId="0" borderId="16" xfId="0" applyFont="1" applyFill="1" applyBorder="1" applyAlignment="1">
      <alignment horizontal="center" vertical="center" wrapText="1"/>
    </xf>
    <xf numFmtId="169" fontId="0" fillId="0" borderId="0" xfId="0" applyNumberFormat="1" applyFill="1"/>
    <xf numFmtId="43" fontId="10" fillId="0" borderId="0" xfId="0" applyNumberFormat="1" applyFont="1" applyFill="1"/>
    <xf numFmtId="169" fontId="10" fillId="0" borderId="17" xfId="40" applyNumberFormat="1" applyFont="1" applyFill="1" applyBorder="1"/>
    <xf numFmtId="169" fontId="10" fillId="0" borderId="18" xfId="40" applyNumberFormat="1" applyFont="1" applyFill="1" applyBorder="1"/>
    <xf numFmtId="169" fontId="10" fillId="0" borderId="19" xfId="40" applyNumberFormat="1" applyFont="1" applyFill="1" applyBorder="1"/>
    <xf numFmtId="169" fontId="10" fillId="0" borderId="20" xfId="40" applyNumberFormat="1" applyFont="1" applyFill="1" applyBorder="1"/>
    <xf numFmtId="169" fontId="10" fillId="0" borderId="7" xfId="40" applyNumberFormat="1" applyFont="1" applyFill="1" applyBorder="1"/>
    <xf numFmtId="0" fontId="9" fillId="0" borderId="0" xfId="157" applyFont="1" applyFill="1" applyAlignment="1">
      <alignment horizontal="left"/>
    </xf>
    <xf numFmtId="0" fontId="49" fillId="0" borderId="0" xfId="157" applyFill="1"/>
    <xf numFmtId="0" fontId="7" fillId="0" borderId="0" xfId="157" applyFont="1" applyFill="1"/>
    <xf numFmtId="0" fontId="9" fillId="0" borderId="0" xfId="157" applyFont="1" applyFill="1"/>
    <xf numFmtId="0" fontId="49" fillId="0" borderId="0" xfId="157" applyFill="1" applyAlignment="1">
      <alignment horizontal="center"/>
    </xf>
    <xf numFmtId="0" fontId="4" fillId="0" borderId="0" xfId="157" applyFont="1" applyFill="1" applyAlignment="1">
      <alignment horizontal="center"/>
    </xf>
    <xf numFmtId="0" fontId="4" fillId="0" borderId="0" xfId="157" applyFont="1" applyFill="1" applyAlignment="1">
      <alignment horizontal="left"/>
    </xf>
    <xf numFmtId="0" fontId="5" fillId="0" borderId="0" xfId="157" applyFont="1" applyFill="1" applyAlignment="1">
      <alignment horizontal="center"/>
    </xf>
    <xf numFmtId="0" fontId="5" fillId="0" borderId="0" xfId="157" applyFont="1" applyFill="1" applyAlignment="1">
      <alignment horizontal="left"/>
    </xf>
    <xf numFmtId="0" fontId="29" fillId="0" borderId="0" xfId="157" applyFont="1" applyFill="1"/>
    <xf numFmtId="0" fontId="36" fillId="0" borderId="0" xfId="147" applyFill="1"/>
    <xf numFmtId="0" fontId="3" fillId="0" borderId="0" xfId="147" applyFont="1" applyFill="1"/>
    <xf numFmtId="0" fontId="3" fillId="0" borderId="0" xfId="147" applyFont="1" applyFill="1" applyAlignment="1">
      <alignment horizontal="center"/>
    </xf>
    <xf numFmtId="169" fontId="3" fillId="0" borderId="0" xfId="52" applyNumberFormat="1" applyFont="1" applyFill="1" applyAlignment="1">
      <alignment horizontal="center"/>
    </xf>
    <xf numFmtId="169" fontId="3" fillId="0" borderId="13" xfId="52" applyNumberFormat="1" applyFont="1" applyFill="1" applyBorder="1" applyAlignment="1">
      <alignment horizontal="center"/>
    </xf>
    <xf numFmtId="169" fontId="3" fillId="0" borderId="7" xfId="52" applyNumberFormat="1" applyFont="1" applyFill="1" applyBorder="1"/>
    <xf numFmtId="37" fontId="3" fillId="0" borderId="0" xfId="147" applyNumberFormat="1" applyFont="1" applyFill="1" applyAlignment="1">
      <alignment horizontal="center"/>
    </xf>
    <xf numFmtId="169" fontId="3" fillId="0" borderId="7" xfId="52" applyNumberFormat="1" applyFont="1" applyFill="1" applyBorder="1" applyAlignment="1">
      <alignment horizontal="center"/>
    </xf>
    <xf numFmtId="37" fontId="3" fillId="0" borderId="0" xfId="52" applyNumberFormat="1" applyFont="1" applyFill="1" applyAlignment="1">
      <alignment horizontal="center"/>
    </xf>
    <xf numFmtId="37" fontId="3" fillId="0" borderId="0" xfId="147" applyNumberFormat="1" applyFont="1" applyFill="1" applyBorder="1" applyAlignment="1">
      <alignment horizontal="center"/>
    </xf>
    <xf numFmtId="169" fontId="3" fillId="0" borderId="0" xfId="52" applyNumberFormat="1" applyFont="1" applyFill="1" applyBorder="1" applyAlignment="1">
      <alignment horizontal="center"/>
    </xf>
    <xf numFmtId="169" fontId="3" fillId="0" borderId="11" xfId="52" applyNumberFormat="1" applyFont="1" applyFill="1" applyBorder="1" applyAlignment="1">
      <alignment horizontal="center"/>
    </xf>
    <xf numFmtId="169" fontId="3" fillId="0" borderId="0" xfId="52" applyNumberFormat="1" applyFont="1" applyFill="1"/>
    <xf numFmtId="169" fontId="3" fillId="0" borderId="0" xfId="52" applyNumberFormat="1" applyFont="1" applyFill="1" applyBorder="1"/>
    <xf numFmtId="39" fontId="3" fillId="0" borderId="0" xfId="147" applyNumberFormat="1" applyFont="1" applyFill="1"/>
    <xf numFmtId="39" fontId="36" fillId="0" borderId="0" xfId="147" applyNumberFormat="1" applyFill="1"/>
    <xf numFmtId="0" fontId="16" fillId="0" borderId="0" xfId="147" applyFont="1" applyFill="1"/>
    <xf numFmtId="43" fontId="10" fillId="0" borderId="0" xfId="40" applyFont="1" applyFill="1" applyBorder="1"/>
    <xf numFmtId="169" fontId="41" fillId="0" borderId="0" xfId="40" applyNumberFormat="1" applyFont="1" applyFill="1"/>
    <xf numFmtId="169" fontId="26" fillId="0" borderId="0" xfId="40" applyNumberFormat="1" applyFont="1" applyFill="1"/>
    <xf numFmtId="169" fontId="5" fillId="0" borderId="0" xfId="40" applyNumberFormat="1" applyFont="1" applyFill="1" applyAlignment="1">
      <alignment horizontal="center"/>
    </xf>
    <xf numFmtId="169" fontId="10" fillId="0" borderId="21" xfId="40" applyNumberFormat="1" applyFont="1" applyFill="1" applyBorder="1"/>
    <xf numFmtId="169" fontId="35" fillId="0" borderId="0" xfId="40" applyNumberFormat="1" applyFont="1" applyFill="1"/>
    <xf numFmtId="167" fontId="3" fillId="0" borderId="16" xfId="204" applyNumberFormat="1" applyFont="1" applyFill="1" applyBorder="1"/>
    <xf numFmtId="0" fontId="16" fillId="0" borderId="1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3" fillId="0" borderId="0" xfId="0" applyFont="1" applyFill="1" applyBorder="1"/>
    <xf numFmtId="0" fontId="14" fillId="0" borderId="0" xfId="0" applyFont="1" applyFill="1"/>
    <xf numFmtId="0" fontId="27" fillId="0" borderId="0" xfId="0" applyFont="1" applyFill="1"/>
    <xf numFmtId="0" fontId="3" fillId="0" borderId="7" xfId="0" applyFont="1" applyFill="1" applyBorder="1"/>
    <xf numFmtId="0" fontId="4" fillId="0" borderId="0" xfId="0" applyFont="1" applyFill="1" applyBorder="1" applyAlignment="1">
      <alignment horizontal="center"/>
    </xf>
    <xf numFmtId="0" fontId="4" fillId="0" borderId="17" xfId="0" applyFont="1" applyFill="1" applyBorder="1" applyAlignment="1">
      <alignment horizontal="center"/>
    </xf>
    <xf numFmtId="0" fontId="4" fillId="0" borderId="17" xfId="0" applyFont="1" applyFill="1" applyBorder="1"/>
    <xf numFmtId="0" fontId="4" fillId="0" borderId="19" xfId="0" applyFont="1" applyFill="1" applyBorder="1" applyAlignment="1">
      <alignment horizontal="center"/>
    </xf>
    <xf numFmtId="0" fontId="4" fillId="0" borderId="18" xfId="0" applyFont="1" applyFill="1" applyBorder="1" applyAlignment="1">
      <alignment horizontal="center"/>
    </xf>
    <xf numFmtId="0" fontId="4" fillId="0" borderId="18" xfId="0" applyFont="1" applyFill="1" applyBorder="1"/>
    <xf numFmtId="0" fontId="4" fillId="0" borderId="22" xfId="0" applyFont="1" applyFill="1" applyBorder="1" applyAlignment="1">
      <alignment horizontal="center"/>
    </xf>
    <xf numFmtId="0" fontId="3" fillId="0" borderId="0" xfId="0" applyFont="1" applyFill="1" applyAlignment="1">
      <alignment horizontal="center"/>
    </xf>
    <xf numFmtId="14" fontId="4" fillId="0" borderId="18" xfId="0" applyNumberFormat="1" applyFont="1" applyFill="1" applyBorder="1" applyAlignment="1">
      <alignment horizontal="center"/>
    </xf>
    <xf numFmtId="14" fontId="4" fillId="0" borderId="0" xfId="0" applyNumberFormat="1" applyFont="1" applyFill="1" applyBorder="1" applyAlignment="1">
      <alignment horizontal="center"/>
    </xf>
    <xf numFmtId="14" fontId="4" fillId="0" borderId="22" xfId="0" applyNumberFormat="1" applyFont="1" applyFill="1" applyBorder="1" applyAlignment="1">
      <alignment horizontal="center"/>
    </xf>
    <xf numFmtId="0" fontId="3" fillId="0" borderId="0" xfId="0" applyFont="1" applyFill="1" applyAlignment="1">
      <alignment horizontal="center" vertical="center" wrapText="1"/>
    </xf>
    <xf numFmtId="0" fontId="4" fillId="0" borderId="19" xfId="0" applyFont="1" applyFill="1" applyBorder="1"/>
    <xf numFmtId="0" fontId="3" fillId="0" borderId="17" xfId="0" applyFont="1" applyFill="1" applyBorder="1" applyAlignment="1">
      <alignment horizontal="center"/>
    </xf>
    <xf numFmtId="0" fontId="3" fillId="0" borderId="0" xfId="0" applyFont="1" applyFill="1" applyBorder="1"/>
    <xf numFmtId="0" fontId="3" fillId="0" borderId="18" xfId="0" applyFont="1" applyFill="1" applyBorder="1" applyAlignment="1">
      <alignment horizontal="center"/>
    </xf>
    <xf numFmtId="0" fontId="3" fillId="0" borderId="18" xfId="0" applyFont="1" applyFill="1" applyBorder="1"/>
    <xf numFmtId="168" fontId="3" fillId="0" borderId="18" xfId="40" applyNumberFormat="1" applyFont="1" applyFill="1" applyBorder="1"/>
    <xf numFmtId="168" fontId="3" fillId="0" borderId="18" xfId="0" applyNumberFormat="1" applyFont="1" applyFill="1" applyBorder="1"/>
    <xf numFmtId="37" fontId="3" fillId="0" borderId="18" xfId="40" applyNumberFormat="1" applyFont="1" applyFill="1" applyBorder="1"/>
    <xf numFmtId="169" fontId="3" fillId="0" borderId="18" xfId="40" applyNumberFormat="1" applyFont="1" applyFill="1" applyBorder="1"/>
    <xf numFmtId="169" fontId="46" fillId="0" borderId="18" xfId="40" applyNumberFormat="1" applyFont="1" applyFill="1" applyBorder="1"/>
    <xf numFmtId="167" fontId="3" fillId="0" borderId="0" xfId="204" applyNumberFormat="1" applyFont="1" applyFill="1"/>
    <xf numFmtId="168" fontId="3" fillId="0" borderId="23" xfId="40" applyNumberFormat="1" applyFont="1" applyFill="1" applyBorder="1"/>
    <xf numFmtId="168" fontId="13" fillId="0" borderId="0" xfId="0" applyNumberFormat="1" applyFont="1" applyFill="1"/>
    <xf numFmtId="0" fontId="15" fillId="0" borderId="0" xfId="157" applyFont="1" applyFill="1"/>
    <xf numFmtId="0" fontId="13" fillId="0" borderId="24" xfId="157" applyFont="1" applyFill="1" applyBorder="1" applyAlignment="1">
      <alignment horizontal="center"/>
    </xf>
    <xf numFmtId="0" fontId="14" fillId="0" borderId="17" xfId="157" applyFont="1" applyFill="1" applyBorder="1" applyAlignment="1">
      <alignment horizontal="center"/>
    </xf>
    <xf numFmtId="0" fontId="14" fillId="0" borderId="25" xfId="157" applyFont="1" applyFill="1" applyBorder="1" applyAlignment="1">
      <alignment horizontal="center"/>
    </xf>
    <xf numFmtId="0" fontId="13" fillId="0" borderId="22" xfId="157" applyFont="1" applyFill="1" applyBorder="1" applyAlignment="1">
      <alignment horizontal="center"/>
    </xf>
    <xf numFmtId="0" fontId="14" fillId="0" borderId="18" xfId="157" applyFont="1" applyFill="1" applyBorder="1" applyAlignment="1">
      <alignment horizontal="center"/>
    </xf>
    <xf numFmtId="0" fontId="14" fillId="0" borderId="26" xfId="157" applyFont="1" applyFill="1" applyBorder="1" applyAlignment="1">
      <alignment horizontal="center"/>
    </xf>
    <xf numFmtId="0" fontId="14" fillId="0" borderId="18" xfId="157" applyFont="1" applyFill="1" applyBorder="1"/>
    <xf numFmtId="0" fontId="13" fillId="0" borderId="18" xfId="157" applyFont="1" applyFill="1" applyBorder="1"/>
    <xf numFmtId="0" fontId="13" fillId="0" borderId="27" xfId="157" applyFont="1" applyFill="1" applyBorder="1" applyAlignment="1">
      <alignment horizontal="center"/>
    </xf>
    <xf numFmtId="0" fontId="14" fillId="0" borderId="19" xfId="157" applyFont="1" applyFill="1" applyBorder="1" applyAlignment="1">
      <alignment horizontal="center"/>
    </xf>
    <xf numFmtId="0" fontId="13" fillId="0" borderId="28" xfId="157" applyFont="1" applyFill="1" applyBorder="1" applyAlignment="1">
      <alignment horizontal="center"/>
    </xf>
    <xf numFmtId="0" fontId="14" fillId="0" borderId="7" xfId="157" applyFont="1" applyFill="1" applyBorder="1" applyAlignment="1">
      <alignment horizontal="center"/>
    </xf>
    <xf numFmtId="0" fontId="14" fillId="0" borderId="29" xfId="157" applyFont="1" applyFill="1" applyBorder="1" applyAlignment="1">
      <alignment horizontal="center"/>
    </xf>
    <xf numFmtId="0" fontId="13" fillId="0" borderId="22" xfId="157" applyFont="1" applyFill="1" applyBorder="1"/>
    <xf numFmtId="168" fontId="16" fillId="0" borderId="18" xfId="42" applyNumberFormat="1" applyFont="1" applyFill="1" applyBorder="1"/>
    <xf numFmtId="9" fontId="16" fillId="0" borderId="18" xfId="212" applyFont="1" applyFill="1" applyBorder="1" applyAlignment="1">
      <alignment horizontal="center"/>
    </xf>
    <xf numFmtId="9" fontId="16" fillId="0" borderId="18" xfId="212" applyNumberFormat="1" applyFont="1" applyFill="1" applyBorder="1" applyAlignment="1">
      <alignment horizontal="center"/>
    </xf>
    <xf numFmtId="168" fontId="50" fillId="0" borderId="18" xfId="42" applyNumberFormat="1" applyFont="1" applyFill="1" applyBorder="1"/>
    <xf numFmtId="168" fontId="51" fillId="0" borderId="18" xfId="42" applyNumberFormat="1" applyFont="1" applyFill="1" applyBorder="1"/>
    <xf numFmtId="168" fontId="51" fillId="0" borderId="18" xfId="42" applyNumberFormat="1" applyFont="1" applyFill="1" applyBorder="1" applyAlignment="1">
      <alignment horizontal="center"/>
    </xf>
    <xf numFmtId="168" fontId="16" fillId="0" borderId="23" xfId="42" applyNumberFormat="1" applyFont="1" applyFill="1" applyBorder="1"/>
    <xf numFmtId="0" fontId="13" fillId="0" borderId="27" xfId="157" applyFont="1" applyFill="1" applyBorder="1"/>
    <xf numFmtId="0" fontId="13" fillId="0" borderId="19" xfId="157" applyFont="1" applyFill="1" applyBorder="1"/>
    <xf numFmtId="0" fontId="13" fillId="0" borderId="19" xfId="157" applyFont="1" applyFill="1" applyBorder="1" applyAlignment="1">
      <alignment horizontal="center"/>
    </xf>
    <xf numFmtId="0" fontId="13" fillId="0" borderId="13" xfId="157" applyFont="1" applyFill="1" applyBorder="1"/>
    <xf numFmtId="0" fontId="14" fillId="0" borderId="10" xfId="157" applyFont="1" applyFill="1" applyBorder="1" applyAlignment="1">
      <alignment horizontal="center"/>
    </xf>
    <xf numFmtId="0" fontId="14" fillId="0" borderId="28" xfId="157" applyFont="1" applyFill="1" applyBorder="1" applyAlignment="1">
      <alignment horizontal="center"/>
    </xf>
    <xf numFmtId="169" fontId="16" fillId="0" borderId="18" xfId="40" applyNumberFormat="1" applyFont="1" applyFill="1" applyBorder="1"/>
    <xf numFmtId="9" fontId="16" fillId="0" borderId="17" xfId="212" applyFont="1" applyFill="1" applyBorder="1" applyAlignment="1">
      <alignment horizontal="center"/>
    </xf>
    <xf numFmtId="169" fontId="50" fillId="0" borderId="18" xfId="40" applyNumberFormat="1" applyFont="1" applyFill="1" applyBorder="1"/>
    <xf numFmtId="169" fontId="50" fillId="0" borderId="10" xfId="157" applyNumberFormat="1" applyFont="1" applyFill="1" applyBorder="1"/>
    <xf numFmtId="0" fontId="13" fillId="0" borderId="28" xfId="157" applyFont="1" applyFill="1" applyBorder="1"/>
    <xf numFmtId="168" fontId="51" fillId="0" borderId="7" xfId="42" applyNumberFormat="1" applyFont="1" applyFill="1" applyBorder="1"/>
    <xf numFmtId="0" fontId="13" fillId="0" borderId="20" xfId="157" applyFont="1" applyFill="1" applyBorder="1"/>
    <xf numFmtId="0" fontId="13" fillId="0" borderId="29" xfId="157" applyFont="1" applyFill="1" applyBorder="1" applyAlignment="1">
      <alignment horizontal="center"/>
    </xf>
    <xf numFmtId="0" fontId="14" fillId="0" borderId="24" xfId="157" applyFont="1" applyFill="1" applyBorder="1" applyAlignment="1">
      <alignment horizontal="center"/>
    </xf>
    <xf numFmtId="0" fontId="14" fillId="0" borderId="7" xfId="157" applyFont="1" applyFill="1" applyBorder="1" applyAlignment="1">
      <alignment horizontal="center" wrapText="1"/>
    </xf>
    <xf numFmtId="0" fontId="14" fillId="0" borderId="30" xfId="157" applyFont="1" applyFill="1" applyBorder="1" applyAlignment="1">
      <alignment horizontal="center"/>
    </xf>
    <xf numFmtId="9" fontId="10" fillId="0" borderId="0" xfId="204" applyFont="1" applyFill="1" applyAlignment="1">
      <alignment horizontal="center"/>
    </xf>
    <xf numFmtId="0" fontId="38" fillId="0" borderId="0" xfId="142" applyFont="1" applyAlignment="1">
      <alignment horizontal="left"/>
    </xf>
    <xf numFmtId="0" fontId="37" fillId="0" borderId="0" xfId="142" applyFont="1"/>
    <xf numFmtId="0" fontId="38" fillId="0" borderId="0" xfId="142" applyFont="1"/>
    <xf numFmtId="0" fontId="12" fillId="0" borderId="0" xfId="142" applyFont="1" applyAlignment="1">
      <alignment horizontal="center"/>
    </xf>
    <xf numFmtId="0" fontId="12" fillId="0" borderId="0" xfId="142" applyFont="1" applyAlignment="1">
      <alignment horizontal="left"/>
    </xf>
    <xf numFmtId="0" fontId="12" fillId="0" borderId="0" xfId="142" applyFont="1"/>
    <xf numFmtId="0" fontId="30" fillId="0" borderId="0" xfId="142" applyFont="1" applyAlignment="1">
      <alignment horizontal="center"/>
    </xf>
    <xf numFmtId="0" fontId="28" fillId="0" borderId="0" xfId="142" applyFont="1"/>
    <xf numFmtId="0" fontId="9" fillId="0" borderId="0" xfId="142" applyFont="1" applyAlignment="1">
      <alignment vertical="center"/>
    </xf>
    <xf numFmtId="0" fontId="12" fillId="0" borderId="0" xfId="142" applyFont="1" applyFill="1" applyAlignment="1">
      <alignment horizontal="left"/>
    </xf>
    <xf numFmtId="0" fontId="38" fillId="0" borderId="0" xfId="142" applyNumberFormat="1" applyFont="1" applyAlignment="1">
      <alignment horizontal="center"/>
    </xf>
    <xf numFmtId="0" fontId="9" fillId="0" borderId="0" xfId="142" applyFont="1"/>
    <xf numFmtId="43" fontId="9" fillId="0" borderId="0" xfId="43" applyFont="1"/>
    <xf numFmtId="43" fontId="9" fillId="0" borderId="11" xfId="43" applyFont="1" applyBorder="1"/>
    <xf numFmtId="0" fontId="31" fillId="0" borderId="0" xfId="142" applyFont="1"/>
    <xf numFmtId="0" fontId="38" fillId="0" borderId="0" xfId="142" applyFont="1" applyAlignment="1">
      <alignment horizontal="center"/>
    </xf>
    <xf numFmtId="0" fontId="9" fillId="0" borderId="0" xfId="142" applyFont="1" applyBorder="1" applyAlignment="1">
      <alignment horizontal="center" wrapText="1"/>
    </xf>
    <xf numFmtId="168" fontId="32" fillId="0" borderId="0" xfId="43" applyNumberFormat="1" applyFont="1"/>
    <xf numFmtId="168" fontId="39" fillId="0" borderId="0" xfId="43" applyNumberFormat="1" applyFont="1"/>
    <xf numFmtId="0" fontId="9" fillId="0" borderId="0" xfId="142" applyFont="1" applyAlignment="1">
      <alignment horizontal="center"/>
    </xf>
    <xf numFmtId="168" fontId="57" fillId="0" borderId="0" xfId="43" applyNumberFormat="1" applyFont="1"/>
    <xf numFmtId="0" fontId="36" fillId="0" borderId="0" xfId="142" applyFont="1"/>
    <xf numFmtId="168" fontId="29" fillId="0" borderId="0" xfId="43" applyNumberFormat="1" applyFont="1"/>
    <xf numFmtId="168" fontId="12" fillId="0" borderId="0" xfId="43" applyNumberFormat="1" applyFont="1"/>
    <xf numFmtId="169" fontId="58" fillId="0" borderId="11" xfId="142" applyNumberFormat="1" applyFont="1" applyBorder="1"/>
    <xf numFmtId="168" fontId="33" fillId="0" borderId="0" xfId="43" applyNumberFormat="1" applyFont="1"/>
    <xf numFmtId="168" fontId="30" fillId="0" borderId="0" xfId="43" applyNumberFormat="1" applyFont="1"/>
    <xf numFmtId="169" fontId="12" fillId="0" borderId="0" xfId="43" applyNumberFormat="1" applyFont="1"/>
    <xf numFmtId="0" fontId="12" fillId="0" borderId="0" xfId="142" applyFont="1" applyBorder="1"/>
    <xf numFmtId="43" fontId="12" fillId="0" borderId="0" xfId="43" applyFont="1" applyBorder="1"/>
    <xf numFmtId="0" fontId="34" fillId="0" borderId="0" xfId="0" applyFont="1" applyFill="1"/>
    <xf numFmtId="168" fontId="16" fillId="0" borderId="0" xfId="42" applyNumberFormat="1" applyFont="1" applyFill="1"/>
    <xf numFmtId="169" fontId="16" fillId="0" borderId="0" xfId="40" applyNumberFormat="1" applyFont="1" applyFill="1"/>
    <xf numFmtId="0" fontId="13" fillId="0" borderId="20" xfId="157" applyFont="1" applyFill="1" applyBorder="1" applyAlignment="1">
      <alignment horizontal="center"/>
    </xf>
    <xf numFmtId="0" fontId="0" fillId="0" borderId="0" xfId="0" applyFill="1" applyBorder="1"/>
    <xf numFmtId="168" fontId="23" fillId="0" borderId="0" xfId="40" applyNumberFormat="1" applyFont="1" applyFill="1" applyBorder="1"/>
    <xf numFmtId="0" fontId="0" fillId="0" borderId="0" xfId="0" applyFill="1" applyBorder="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29" fillId="0" borderId="0" xfId="0" applyFont="1" applyFill="1"/>
    <xf numFmtId="0" fontId="4" fillId="0" borderId="0" xfId="0" applyFont="1" applyFill="1" applyAlignment="1">
      <alignment horizontal="center"/>
    </xf>
    <xf numFmtId="0" fontId="4" fillId="0" borderId="0" xfId="0" applyFont="1" applyFill="1" applyAlignment="1">
      <alignment horizontal="left"/>
    </xf>
    <xf numFmtId="0" fontId="13" fillId="0" borderId="24" xfId="0" applyFont="1" applyFill="1" applyBorder="1"/>
    <xf numFmtId="0" fontId="14" fillId="0" borderId="17" xfId="0" applyFont="1" applyFill="1" applyBorder="1" applyAlignment="1">
      <alignment horizontal="center"/>
    </xf>
    <xf numFmtId="0" fontId="13" fillId="0" borderId="22" xfId="0" applyFont="1" applyFill="1" applyBorder="1"/>
    <xf numFmtId="0" fontId="14" fillId="0" borderId="18" xfId="0" applyFont="1" applyFill="1" applyBorder="1" applyAlignment="1">
      <alignment horizontal="center"/>
    </xf>
    <xf numFmtId="0" fontId="13" fillId="0" borderId="27" xfId="0" applyFont="1" applyFill="1" applyBorder="1"/>
    <xf numFmtId="0" fontId="14" fillId="0" borderId="19" xfId="0" applyFont="1" applyFill="1" applyBorder="1" applyAlignment="1">
      <alignment horizontal="center"/>
    </xf>
    <xf numFmtId="0" fontId="13" fillId="0" borderId="18" xfId="0" applyFont="1" applyFill="1" applyBorder="1"/>
    <xf numFmtId="0" fontId="13" fillId="0" borderId="18" xfId="0" applyFont="1" applyFill="1" applyBorder="1" applyAlignment="1">
      <alignment horizontal="center"/>
    </xf>
    <xf numFmtId="168" fontId="16" fillId="0" borderId="18" xfId="40" applyNumberFormat="1" applyFont="1" applyFill="1" applyBorder="1"/>
    <xf numFmtId="9" fontId="16" fillId="0" borderId="18" xfId="204" applyNumberFormat="1" applyFont="1" applyFill="1" applyBorder="1" applyAlignment="1">
      <alignment horizontal="center"/>
    </xf>
    <xf numFmtId="9" fontId="16" fillId="0" borderId="18" xfId="204" applyFont="1" applyFill="1" applyBorder="1" applyAlignment="1">
      <alignment horizontal="center"/>
    </xf>
    <xf numFmtId="168" fontId="50" fillId="0" borderId="18" xfId="40" applyNumberFormat="1" applyFont="1" applyFill="1" applyBorder="1"/>
    <xf numFmtId="0" fontId="13" fillId="0" borderId="19" xfId="0" applyFont="1" applyFill="1" applyBorder="1"/>
    <xf numFmtId="168" fontId="51" fillId="0" borderId="19" xfId="40" applyNumberFormat="1" applyFont="1" applyFill="1" applyBorder="1"/>
    <xf numFmtId="9" fontId="16" fillId="0" borderId="7" xfId="204" applyNumberFormat="1" applyFont="1" applyFill="1" applyBorder="1" applyAlignment="1">
      <alignment horizontal="center"/>
    </xf>
    <xf numFmtId="9" fontId="16" fillId="0" borderId="7" xfId="204" applyFont="1" applyFill="1" applyBorder="1" applyAlignment="1">
      <alignment horizontal="center"/>
    </xf>
    <xf numFmtId="0" fontId="13" fillId="0" borderId="7" xfId="0" applyFont="1" applyFill="1" applyBorder="1"/>
    <xf numFmtId="168" fontId="16" fillId="0" borderId="7" xfId="40" applyNumberFormat="1" applyFont="1" applyFill="1" applyBorder="1"/>
    <xf numFmtId="169" fontId="16" fillId="0" borderId="29" xfId="0" applyNumberFormat="1" applyFont="1" applyFill="1" applyBorder="1" applyAlignment="1">
      <alignment horizontal="center"/>
    </xf>
    <xf numFmtId="169" fontId="16" fillId="0" borderId="20" xfId="0" applyNumberFormat="1" applyFont="1" applyFill="1" applyBorder="1"/>
    <xf numFmtId="168" fontId="16" fillId="0" borderId="20" xfId="40" applyNumberFormat="1" applyFont="1" applyFill="1" applyBorder="1" applyAlignment="1">
      <alignment horizontal="center"/>
    </xf>
    <xf numFmtId="169" fontId="52" fillId="0" borderId="29" xfId="40" applyNumberFormat="1" applyFont="1" applyFill="1" applyBorder="1"/>
    <xf numFmtId="168" fontId="19" fillId="0" borderId="0" xfId="40" applyNumberFormat="1" applyFont="1" applyFill="1" applyBorder="1"/>
    <xf numFmtId="169" fontId="19" fillId="0" borderId="0" xfId="0" applyNumberFormat="1" applyFont="1" applyFill="1" applyBorder="1"/>
    <xf numFmtId="168" fontId="19" fillId="0" borderId="0" xfId="40" applyNumberFormat="1" applyFont="1" applyFill="1" applyBorder="1" applyAlignment="1">
      <alignment horizontal="center"/>
    </xf>
    <xf numFmtId="169" fontId="24" fillId="0" borderId="0" xfId="40" applyNumberFormat="1" applyFont="1" applyFill="1" applyBorder="1"/>
    <xf numFmtId="43" fontId="11" fillId="0" borderId="0" xfId="40" applyFont="1" applyFill="1"/>
    <xf numFmtId="0" fontId="4" fillId="0" borderId="0" xfId="0" applyFont="1" applyFill="1" applyAlignment="1">
      <alignment horizontal="justify"/>
    </xf>
    <xf numFmtId="0" fontId="16" fillId="0" borderId="0" xfId="0" applyFont="1" applyFill="1" applyAlignment="1">
      <alignment horizontal="center"/>
    </xf>
    <xf numFmtId="0" fontId="14" fillId="0" borderId="0" xfId="0" applyFont="1" applyFill="1" applyAlignment="1">
      <alignment horizontal="center"/>
    </xf>
    <xf numFmtId="0" fontId="14" fillId="0" borderId="0" xfId="0" applyFont="1" applyFill="1" applyBorder="1" applyAlignment="1">
      <alignment horizontal="center"/>
    </xf>
    <xf numFmtId="0" fontId="16" fillId="0" borderId="13" xfId="0" applyFont="1" applyFill="1" applyBorder="1" applyAlignment="1">
      <alignment horizontal="center"/>
    </xf>
    <xf numFmtId="0" fontId="14" fillId="0" borderId="13" xfId="0" applyFont="1" applyFill="1" applyBorder="1" applyAlignment="1">
      <alignment horizontal="center"/>
    </xf>
    <xf numFmtId="168" fontId="16" fillId="0" borderId="0" xfId="40" applyNumberFormat="1" applyFont="1" applyFill="1"/>
    <xf numFmtId="169" fontId="16" fillId="0" borderId="0" xfId="40" applyNumberFormat="1" applyFont="1" applyFill="1" applyAlignment="1">
      <alignment horizontal="center"/>
    </xf>
    <xf numFmtId="171" fontId="50" fillId="0" borderId="0" xfId="40" applyNumberFormat="1" applyFont="1" applyFill="1"/>
    <xf numFmtId="169" fontId="16" fillId="0" borderId="11" xfId="0" applyNumberFormat="1" applyFont="1" applyFill="1" applyBorder="1"/>
    <xf numFmtId="168" fontId="16" fillId="0" borderId="11" xfId="0" applyNumberFormat="1" applyFont="1" applyFill="1" applyBorder="1"/>
    <xf numFmtId="0" fontId="16" fillId="0" borderId="0" xfId="0" applyFont="1" applyFill="1" applyAlignment="1">
      <alignment horizontal="left"/>
    </xf>
    <xf numFmtId="0" fontId="19" fillId="0" borderId="0" xfId="0" applyFont="1" applyFill="1" applyAlignment="1">
      <alignment horizontal="left"/>
    </xf>
    <xf numFmtId="168" fontId="20" fillId="0" borderId="0" xfId="0" applyNumberFormat="1" applyFont="1" applyFill="1"/>
    <xf numFmtId="169" fontId="20" fillId="0" borderId="0" xfId="0" applyNumberFormat="1" applyFont="1" applyFill="1"/>
    <xf numFmtId="0" fontId="4" fillId="0" borderId="0" xfId="0" quotePrefix="1" applyFont="1" applyFill="1" applyAlignment="1">
      <alignment horizontal="center"/>
    </xf>
    <xf numFmtId="0" fontId="25" fillId="0" borderId="0" xfId="0" applyFont="1" applyFill="1" applyAlignment="1">
      <alignment horizontal="left"/>
    </xf>
    <xf numFmtId="168" fontId="19" fillId="0" borderId="0" xfId="40" applyNumberFormat="1" applyFont="1" applyFill="1"/>
    <xf numFmtId="168" fontId="22" fillId="0" borderId="0" xfId="40" applyNumberFormat="1" applyFont="1" applyFill="1"/>
    <xf numFmtId="0" fontId="4" fillId="0" borderId="0" xfId="147" applyFont="1" applyFill="1" applyAlignment="1">
      <alignment horizontal="center"/>
    </xf>
    <xf numFmtId="0" fontId="4" fillId="0" borderId="0" xfId="147" applyFont="1" applyFill="1"/>
    <xf numFmtId="168" fontId="11" fillId="0" borderId="0" xfId="52" applyNumberFormat="1" applyFont="1" applyFill="1"/>
    <xf numFmtId="0" fontId="36" fillId="0" borderId="0" xfId="147" applyFill="1" applyAlignment="1">
      <alignment horizontal="center"/>
    </xf>
    <xf numFmtId="0" fontId="16" fillId="0" borderId="0" xfId="147" applyFont="1" applyFill="1" applyAlignment="1">
      <alignment horizontal="center"/>
    </xf>
    <xf numFmtId="0" fontId="54" fillId="0" borderId="0" xfId="147" applyFont="1" applyFill="1"/>
    <xf numFmtId="0" fontId="13" fillId="0" borderId="0" xfId="147" applyFont="1" applyFill="1"/>
    <xf numFmtId="168" fontId="16" fillId="0" borderId="0" xfId="147" applyNumberFormat="1" applyFont="1" applyFill="1"/>
    <xf numFmtId="168" fontId="16" fillId="0" borderId="11" xfId="147" applyNumberFormat="1" applyFont="1" applyFill="1" applyBorder="1"/>
    <xf numFmtId="0" fontId="14" fillId="0" borderId="0" xfId="147" applyFont="1" applyFill="1"/>
    <xf numFmtId="168" fontId="16" fillId="0" borderId="0" xfId="52" applyNumberFormat="1" applyFont="1" applyFill="1"/>
    <xf numFmtId="168" fontId="16" fillId="0" borderId="11" xfId="52" applyNumberFormat="1" applyFont="1" applyFill="1" applyBorder="1"/>
    <xf numFmtId="0" fontId="15" fillId="0" borderId="0" xfId="147" applyFont="1" applyFill="1"/>
    <xf numFmtId="168" fontId="16" fillId="0" borderId="0" xfId="52" applyNumberFormat="1" applyFont="1" applyFill="1" applyBorder="1"/>
    <xf numFmtId="43" fontId="4" fillId="0" borderId="0" xfId="40" applyFont="1" applyFill="1" applyAlignment="1">
      <alignment horizontal="center"/>
    </xf>
    <xf numFmtId="43" fontId="4" fillId="0" borderId="0" xfId="40" applyFont="1" applyFill="1"/>
    <xf numFmtId="43" fontId="0" fillId="0" borderId="0" xfId="40" applyFont="1" applyFill="1"/>
    <xf numFmtId="43" fontId="88" fillId="0" borderId="0" xfId="40" applyFont="1" applyFill="1"/>
    <xf numFmtId="43" fontId="16" fillId="0" borderId="0" xfId="40" applyFont="1" applyFill="1" applyAlignment="1">
      <alignment horizontal="left"/>
    </xf>
    <xf numFmtId="43" fontId="53" fillId="0" borderId="0" xfId="40" applyFont="1" applyFill="1"/>
    <xf numFmtId="43" fontId="13" fillId="0" borderId="0" xfId="40" applyFont="1" applyFill="1" applyAlignment="1">
      <alignment horizontal="center"/>
    </xf>
    <xf numFmtId="43" fontId="14" fillId="0" borderId="0" xfId="40" applyFont="1" applyFill="1" applyAlignment="1">
      <alignment horizontal="left"/>
    </xf>
    <xf numFmtId="43" fontId="16" fillId="0" borderId="0" xfId="40" applyFont="1" applyFill="1" applyAlignment="1">
      <alignment horizontal="center"/>
    </xf>
    <xf numFmtId="0" fontId="53" fillId="0" borderId="0" xfId="0" applyFont="1" applyFill="1"/>
    <xf numFmtId="0" fontId="14" fillId="0" borderId="0" xfId="0" applyFont="1" applyFill="1" applyAlignment="1">
      <alignment horizontal="left"/>
    </xf>
    <xf numFmtId="0" fontId="14" fillId="0" borderId="0" xfId="0" applyFont="1" applyFill="1" applyAlignment="1">
      <alignment horizontal="center" wrapText="1"/>
    </xf>
    <xf numFmtId="0" fontId="53" fillId="0" borderId="0" xfId="0" applyFont="1" applyFill="1" applyAlignment="1">
      <alignment horizontal="center" vertical="top"/>
    </xf>
    <xf numFmtId="0" fontId="16" fillId="0" borderId="0" xfId="0" applyFont="1" applyFill="1" applyAlignment="1">
      <alignment horizontal="left" vertical="top"/>
    </xf>
    <xf numFmtId="0" fontId="53" fillId="0" borderId="0" xfId="0" applyFont="1" applyFill="1" applyAlignment="1">
      <alignment vertical="top"/>
    </xf>
    <xf numFmtId="169" fontId="50" fillId="0" borderId="0" xfId="0" applyNumberFormat="1" applyFont="1" applyFill="1"/>
    <xf numFmtId="168" fontId="50" fillId="0" borderId="0" xfId="40" applyNumberFormat="1" applyFont="1" applyFill="1"/>
    <xf numFmtId="0" fontId="16" fillId="0" borderId="0" xfId="0" applyFont="1" applyFill="1" applyAlignment="1">
      <alignment horizontal="center" vertical="top"/>
    </xf>
    <xf numFmtId="0" fontId="16" fillId="0" borderId="0" xfId="0" applyFont="1" applyFill="1" applyAlignment="1">
      <alignment horizontal="justify" vertical="top"/>
    </xf>
    <xf numFmtId="37" fontId="53" fillId="0" borderId="0" xfId="0" applyNumberFormat="1" applyFont="1" applyFill="1" applyAlignment="1">
      <alignment horizontal="center" vertical="top"/>
    </xf>
    <xf numFmtId="43" fontId="16" fillId="0" borderId="21" xfId="40" applyFont="1" applyFill="1" applyBorder="1"/>
    <xf numFmtId="37" fontId="0" fillId="0" borderId="0" xfId="0" applyNumberFormat="1" applyFill="1" applyAlignment="1">
      <alignment horizontal="center"/>
    </xf>
    <xf numFmtId="0" fontId="19" fillId="0" borderId="0" xfId="0" applyFont="1" applyFill="1" applyAlignment="1">
      <alignment horizontal="center"/>
    </xf>
    <xf numFmtId="169" fontId="50" fillId="0" borderId="0" xfId="40" applyNumberFormat="1" applyFont="1" applyFill="1"/>
    <xf numFmtId="3" fontId="16" fillId="0" borderId="0" xfId="0" applyNumberFormat="1" applyFont="1" applyFill="1"/>
    <xf numFmtId="169" fontId="56" fillId="0" borderId="0" xfId="40" applyNumberFormat="1" applyFont="1" applyFill="1"/>
    <xf numFmtId="169" fontId="16" fillId="0" borderId="13" xfId="40" applyNumberFormat="1" applyFont="1" applyFill="1" applyBorder="1"/>
    <xf numFmtId="3" fontId="16" fillId="0" borderId="11" xfId="0" applyNumberFormat="1" applyFont="1" applyFill="1" applyBorder="1"/>
    <xf numFmtId="0" fontId="55" fillId="0" borderId="0" xfId="0" applyFont="1" applyFill="1"/>
    <xf numFmtId="0" fontId="4" fillId="0" borderId="7" xfId="0" applyFont="1" applyFill="1" applyBorder="1" applyAlignment="1">
      <alignment horizontal="center"/>
    </xf>
    <xf numFmtId="0" fontId="3" fillId="0" borderId="17" xfId="0" applyFont="1" applyFill="1" applyBorder="1"/>
    <xf numFmtId="168" fontId="46" fillId="0" borderId="18" xfId="40" applyNumberFormat="1" applyFont="1" applyFill="1" applyBorder="1"/>
    <xf numFmtId="169" fontId="48" fillId="0" borderId="18" xfId="40" applyNumberFormat="1" applyFont="1" applyFill="1" applyBorder="1"/>
    <xf numFmtId="169" fontId="3" fillId="0" borderId="31" xfId="40" applyNumberFormat="1" applyFont="1" applyFill="1" applyBorder="1"/>
    <xf numFmtId="0" fontId="3" fillId="0" borderId="31" xfId="0" applyFont="1" applyFill="1" applyBorder="1" applyAlignment="1">
      <alignment horizontal="right"/>
    </xf>
    <xf numFmtId="0" fontId="3" fillId="0" borderId="19" xfId="0" applyFont="1" applyFill="1" applyBorder="1"/>
    <xf numFmtId="168" fontId="3" fillId="0" borderId="31" xfId="0" applyNumberFormat="1" applyFont="1" applyFill="1" applyBorder="1" applyAlignment="1">
      <alignment horizontal="right"/>
    </xf>
    <xf numFmtId="168" fontId="3" fillId="0" borderId="19" xfId="0" applyNumberFormat="1" applyFont="1" applyFill="1" applyBorder="1"/>
    <xf numFmtId="43" fontId="3" fillId="0" borderId="0" xfId="40" applyFont="1" applyFill="1" applyAlignment="1">
      <alignment horizontal="left"/>
    </xf>
    <xf numFmtId="43" fontId="3" fillId="0" borderId="0" xfId="40" applyFont="1" applyFill="1"/>
    <xf numFmtId="168" fontId="3" fillId="0" borderId="0" xfId="43" applyNumberFormat="1" applyFont="1" applyFill="1" applyBorder="1"/>
    <xf numFmtId="10" fontId="3" fillId="0" borderId="0" xfId="208" applyNumberFormat="1" applyFont="1" applyFill="1"/>
    <xf numFmtId="168" fontId="3" fillId="0" borderId="18" xfId="43" applyNumberFormat="1" applyFont="1" applyFill="1" applyBorder="1"/>
    <xf numFmtId="37" fontId="3" fillId="0" borderId="18" xfId="43" applyNumberFormat="1" applyFont="1" applyFill="1" applyBorder="1"/>
    <xf numFmtId="37" fontId="3" fillId="0" borderId="0" xfId="43" applyNumberFormat="1" applyFont="1" applyFill="1" applyBorder="1"/>
    <xf numFmtId="169" fontId="3" fillId="0" borderId="18" xfId="43" applyNumberFormat="1" applyFont="1" applyFill="1" applyBorder="1"/>
    <xf numFmtId="43" fontId="3" fillId="0" borderId="18" xfId="43" applyFont="1" applyFill="1" applyBorder="1"/>
    <xf numFmtId="169" fontId="46" fillId="0" borderId="18" xfId="43" applyNumberFormat="1" applyFont="1" applyFill="1" applyBorder="1"/>
    <xf numFmtId="168" fontId="46" fillId="0" borderId="0" xfId="43" applyNumberFormat="1" applyFont="1" applyFill="1" applyBorder="1"/>
    <xf numFmtId="168" fontId="47" fillId="0" borderId="18" xfId="43" applyNumberFormat="1" applyFont="1" applyFill="1" applyBorder="1"/>
    <xf numFmtId="169" fontId="47" fillId="0" borderId="18" xfId="43" applyNumberFormat="1" applyFont="1" applyFill="1" applyBorder="1"/>
    <xf numFmtId="167" fontId="3" fillId="0" borderId="0" xfId="208" applyNumberFormat="1" applyFont="1" applyFill="1"/>
    <xf numFmtId="168" fontId="3" fillId="0" borderId="23" xfId="43" applyNumberFormat="1" applyFont="1" applyFill="1" applyBorder="1"/>
    <xf numFmtId="168" fontId="3" fillId="0" borderId="19" xfId="43" applyNumberFormat="1" applyFont="1" applyFill="1" applyBorder="1"/>
    <xf numFmtId="168" fontId="46" fillId="0" borderId="18" xfId="43" applyNumberFormat="1" applyFont="1" applyFill="1" applyBorder="1"/>
    <xf numFmtId="169" fontId="48" fillId="0" borderId="18" xfId="43" applyNumberFormat="1" applyFont="1" applyFill="1" applyBorder="1"/>
    <xf numFmtId="169" fontId="10" fillId="0" borderId="7" xfId="0" applyNumberFormat="1" applyFont="1" applyFill="1" applyBorder="1"/>
    <xf numFmtId="169" fontId="10" fillId="0" borderId="11" xfId="0" applyNumberFormat="1" applyFont="1" applyFill="1" applyBorder="1"/>
    <xf numFmtId="169" fontId="10" fillId="0" borderId="18" xfId="0" applyNumberFormat="1" applyFont="1" applyFill="1" applyBorder="1"/>
    <xf numFmtId="169" fontId="10" fillId="0" borderId="13" xfId="0" applyNumberFormat="1" applyFont="1" applyFill="1" applyBorder="1"/>
    <xf numFmtId="169" fontId="10" fillId="0" borderId="20" xfId="0" applyNumberFormat="1" applyFont="1" applyFill="1" applyBorder="1"/>
    <xf numFmtId="169" fontId="10" fillId="0" borderId="21" xfId="0" applyNumberFormat="1" applyFont="1" applyFill="1" applyBorder="1"/>
    <xf numFmtId="167" fontId="16" fillId="0" borderId="7" xfId="212" applyNumberFormat="1" applyFont="1" applyFill="1" applyBorder="1" applyAlignment="1">
      <alignment horizontal="center"/>
    </xf>
    <xf numFmtId="169" fontId="16" fillId="0" borderId="32" xfId="40" applyNumberFormat="1" applyFont="1" applyFill="1" applyBorder="1"/>
    <xf numFmtId="169" fontId="16" fillId="0" borderId="33" xfId="40" applyNumberFormat="1" applyFont="1" applyFill="1" applyBorder="1"/>
    <xf numFmtId="169" fontId="16" fillId="0" borderId="34" xfId="40" applyNumberFormat="1" applyFont="1" applyFill="1" applyBorder="1"/>
    <xf numFmtId="0" fontId="12" fillId="0" borderId="0" xfId="142" applyFont="1" applyFill="1" applyAlignment="1">
      <alignment horizontal="center"/>
    </xf>
    <xf numFmtId="0" fontId="12" fillId="0" borderId="0" xfId="142" applyFont="1" applyFill="1"/>
    <xf numFmtId="169" fontId="3" fillId="0" borderId="0" xfId="40" applyNumberFormat="1" applyFont="1" applyFill="1" applyBorder="1"/>
    <xf numFmtId="168" fontId="3" fillId="0" borderId="31" xfId="0" applyNumberFormat="1" applyFont="1" applyFill="1" applyBorder="1"/>
    <xf numFmtId="43" fontId="3" fillId="0" borderId="0" xfId="147" applyNumberFormat="1" applyFont="1" applyFill="1"/>
    <xf numFmtId="0" fontId="4" fillId="0" borderId="0" xfId="0" applyFont="1" applyFill="1" applyAlignment="1">
      <alignment horizontal="center" vertical="center" wrapText="1"/>
    </xf>
    <xf numFmtId="37" fontId="3" fillId="0" borderId="0" xfId="0" applyNumberFormat="1" applyFont="1" applyFill="1" applyAlignment="1">
      <alignment horizontal="center"/>
    </xf>
    <xf numFmtId="169" fontId="12" fillId="0" borderId="0" xfId="40" applyNumberFormat="1" applyFont="1" applyFill="1"/>
    <xf numFmtId="169" fontId="3" fillId="0" borderId="7" xfId="40" applyNumberFormat="1" applyFont="1" applyFill="1" applyBorder="1" applyAlignment="1">
      <alignment horizontal="center"/>
    </xf>
    <xf numFmtId="0" fontId="12" fillId="0" borderId="0" xfId="0" applyFont="1" applyFill="1" applyBorder="1"/>
    <xf numFmtId="169" fontId="58" fillId="0" borderId="0" xfId="142" applyNumberFormat="1" applyFont="1" applyBorder="1"/>
    <xf numFmtId="168" fontId="16" fillId="0" borderId="22" xfId="42" applyNumberFormat="1" applyFont="1" applyFill="1" applyBorder="1"/>
    <xf numFmtId="169" fontId="16" fillId="0" borderId="22" xfId="40" applyNumberFormat="1" applyFont="1" applyFill="1" applyBorder="1"/>
    <xf numFmtId="168" fontId="16" fillId="0" borderId="25" xfId="42" applyNumberFormat="1" applyFont="1" applyFill="1" applyBorder="1"/>
    <xf numFmtId="169" fontId="16" fillId="0" borderId="26" xfId="40" applyNumberFormat="1" applyFont="1" applyFill="1" applyBorder="1"/>
    <xf numFmtId="168" fontId="50" fillId="0" borderId="22" xfId="42" applyNumberFormat="1" applyFont="1" applyFill="1" applyBorder="1"/>
    <xf numFmtId="168" fontId="51" fillId="0" borderId="22" xfId="42" applyNumberFormat="1" applyFont="1" applyFill="1" applyBorder="1"/>
    <xf numFmtId="168" fontId="16" fillId="0" borderId="30" xfId="42" applyNumberFormat="1" applyFont="1" applyFill="1" applyBorder="1"/>
    <xf numFmtId="9" fontId="16" fillId="0" borderId="7" xfId="212" applyNumberFormat="1" applyFont="1" applyFill="1" applyBorder="1" applyAlignment="1">
      <alignment horizontal="center"/>
    </xf>
    <xf numFmtId="169" fontId="16" fillId="0" borderId="0" xfId="40" applyNumberFormat="1" applyFont="1" applyFill="1" applyBorder="1"/>
    <xf numFmtId="169" fontId="0" fillId="0" borderId="0" xfId="40" applyNumberFormat="1" applyFont="1" applyFill="1" applyBorder="1" applyAlignment="1">
      <alignment horizontal="center"/>
    </xf>
    <xf numFmtId="169" fontId="12" fillId="0" borderId="0" xfId="0" applyNumberFormat="1" applyFont="1" applyFill="1"/>
    <xf numFmtId="169" fontId="0" fillId="0" borderId="0" xfId="40" applyNumberFormat="1" applyFont="1" applyFill="1"/>
    <xf numFmtId="169" fontId="10" fillId="0" borderId="0" xfId="40" applyNumberFormat="1" applyFont="1" applyFill="1" applyAlignment="1">
      <alignment horizontal="center"/>
    </xf>
    <xf numFmtId="169" fontId="34" fillId="0" borderId="0" xfId="40" applyNumberFormat="1" applyFont="1" applyFill="1"/>
    <xf numFmtId="167" fontId="16" fillId="0" borderId="18" xfId="212" applyNumberFormat="1" applyFont="1" applyFill="1" applyBorder="1" applyAlignment="1">
      <alignment horizontal="center"/>
    </xf>
    <xf numFmtId="0" fontId="14" fillId="0" borderId="0" xfId="157" applyFont="1" applyFill="1" applyBorder="1" applyAlignment="1">
      <alignment horizontal="center"/>
    </xf>
    <xf numFmtId="0" fontId="14" fillId="0" borderId="27" xfId="157" applyFont="1" applyFill="1" applyBorder="1" applyAlignment="1">
      <alignment horizontal="center"/>
    </xf>
    <xf numFmtId="0" fontId="14" fillId="0" borderId="20" xfId="157" applyFont="1" applyFill="1" applyBorder="1" applyAlignment="1">
      <alignment horizontal="center"/>
    </xf>
    <xf numFmtId="168" fontId="16" fillId="0" borderId="35" xfId="42" applyNumberFormat="1" applyFont="1" applyFill="1" applyBorder="1" applyAlignment="1">
      <alignment horizontal="center"/>
    </xf>
    <xf numFmtId="168" fontId="50" fillId="0" borderId="28" xfId="42" applyNumberFormat="1" applyFont="1" applyFill="1" applyBorder="1"/>
    <xf numFmtId="0" fontId="4" fillId="0" borderId="27" xfId="0" applyFont="1" applyFill="1" applyBorder="1" applyAlignment="1">
      <alignment horizontal="center"/>
    </xf>
    <xf numFmtId="0" fontId="4" fillId="0" borderId="24" xfId="0" applyFont="1" applyFill="1" applyBorder="1" applyAlignment="1">
      <alignment horizontal="center"/>
    </xf>
    <xf numFmtId="167" fontId="3" fillId="0" borderId="0" xfId="0" applyNumberFormat="1" applyFont="1" applyFill="1"/>
    <xf numFmtId="168" fontId="3" fillId="0" borderId="0" xfId="40" applyNumberFormat="1" applyFont="1" applyFill="1" applyBorder="1"/>
    <xf numFmtId="37" fontId="3" fillId="0" borderId="0" xfId="40" applyNumberFormat="1" applyFont="1" applyFill="1" applyBorder="1"/>
    <xf numFmtId="43" fontId="3" fillId="0" borderId="18" xfId="40" applyFont="1" applyFill="1" applyBorder="1"/>
    <xf numFmtId="168" fontId="46" fillId="0" borderId="0" xfId="40" applyNumberFormat="1" applyFont="1" applyFill="1" applyBorder="1"/>
    <xf numFmtId="10" fontId="3" fillId="0" borderId="0" xfId="204" applyNumberFormat="1" applyFont="1" applyFill="1"/>
    <xf numFmtId="167" fontId="12" fillId="0" borderId="0" xfId="0" applyNumberFormat="1" applyFont="1" applyFill="1"/>
    <xf numFmtId="43" fontId="3" fillId="0" borderId="31" xfId="40" applyFont="1" applyFill="1" applyBorder="1"/>
    <xf numFmtId="170" fontId="3" fillId="0" borderId="18" xfId="0" applyNumberFormat="1" applyFont="1" applyFill="1" applyBorder="1"/>
    <xf numFmtId="43" fontId="3" fillId="0" borderId="0" xfId="40" applyFont="1" applyFill="1" applyBorder="1"/>
    <xf numFmtId="43" fontId="3" fillId="0" borderId="31" xfId="40" applyFont="1" applyFill="1" applyBorder="1" applyAlignment="1">
      <alignment horizontal="right"/>
    </xf>
    <xf numFmtId="0" fontId="3" fillId="0" borderId="0" xfId="0" applyFont="1" applyFill="1" applyBorder="1" applyAlignment="1">
      <alignment horizontal="right"/>
    </xf>
    <xf numFmtId="0" fontId="3" fillId="0" borderId="19" xfId="0" applyFont="1" applyFill="1" applyBorder="1" applyAlignment="1">
      <alignment horizontal="center"/>
    </xf>
    <xf numFmtId="168" fontId="3" fillId="0" borderId="19" xfId="0" applyNumberFormat="1" applyFont="1" applyFill="1" applyBorder="1" applyAlignment="1">
      <alignment horizontal="center"/>
    </xf>
    <xf numFmtId="0" fontId="41" fillId="0" borderId="0" xfId="137" applyFont="1" applyFill="1" applyAlignment="1">
      <alignment horizontal="left"/>
    </xf>
    <xf numFmtId="0" fontId="43" fillId="0" borderId="0" xfId="137" applyFont="1" applyFill="1"/>
    <xf numFmtId="0" fontId="41" fillId="0" borderId="0" xfId="137" applyFont="1" applyFill="1"/>
    <xf numFmtId="0" fontId="45" fillId="0" borderId="0" xfId="137" applyFont="1" applyFill="1"/>
    <xf numFmtId="0" fontId="4" fillId="0" borderId="0" xfId="137" applyFont="1" applyFill="1"/>
    <xf numFmtId="0" fontId="12" fillId="0" borderId="0" xfId="137" applyFont="1" applyFill="1"/>
    <xf numFmtId="0" fontId="9" fillId="0" borderId="0" xfId="137" applyFont="1" applyFill="1"/>
    <xf numFmtId="0" fontId="9" fillId="0" borderId="0" xfId="137" applyFont="1" applyFill="1" applyAlignment="1">
      <alignment horizontal="center"/>
    </xf>
    <xf numFmtId="0" fontId="12" fillId="0" borderId="0" xfId="137" applyFont="1" applyFill="1" applyAlignment="1">
      <alignment horizontal="center" vertical="center" wrapText="1"/>
    </xf>
    <xf numFmtId="0" fontId="9" fillId="0" borderId="0" xfId="137" applyFont="1" applyFill="1" applyAlignment="1">
      <alignment horizontal="center" wrapText="1"/>
    </xf>
    <xf numFmtId="0" fontId="9" fillId="0" borderId="0" xfId="137" applyFont="1" applyFill="1" applyAlignment="1">
      <alignment horizontal="center" vertical="center" wrapText="1"/>
    </xf>
    <xf numFmtId="0" fontId="12" fillId="0" borderId="0" xfId="137" applyFont="1" applyFill="1" applyAlignment="1">
      <alignment horizontal="center"/>
    </xf>
    <xf numFmtId="0" fontId="12" fillId="0" borderId="0" xfId="137" applyFont="1" applyFill="1" applyBorder="1"/>
    <xf numFmtId="0" fontId="3" fillId="0" borderId="0" xfId="137" applyFont="1" applyFill="1"/>
    <xf numFmtId="43" fontId="12" fillId="0" borderId="0" xfId="43" applyFont="1" applyFill="1"/>
    <xf numFmtId="169" fontId="9" fillId="0" borderId="0" xfId="43" applyNumberFormat="1" applyFont="1" applyFill="1"/>
    <xf numFmtId="43" fontId="12" fillId="0" borderId="0" xfId="137" applyNumberFormat="1" applyFont="1" applyFill="1"/>
    <xf numFmtId="0" fontId="36" fillId="0" borderId="0" xfId="137" applyFill="1"/>
    <xf numFmtId="0" fontId="11" fillId="0" borderId="0" xfId="137" applyFont="1" applyFill="1"/>
    <xf numFmtId="0" fontId="10" fillId="0" borderId="0" xfId="137" applyFont="1" applyFill="1"/>
    <xf numFmtId="168" fontId="12" fillId="0" borderId="0" xfId="43" applyNumberFormat="1" applyFont="1" applyFill="1" applyAlignment="1">
      <alignment horizontal="center"/>
    </xf>
    <xf numFmtId="168" fontId="12" fillId="0" borderId="0" xfId="43" applyNumberFormat="1" applyFont="1" applyFill="1"/>
    <xf numFmtId="169" fontId="12" fillId="0" borderId="0" xfId="43" applyNumberFormat="1" applyFont="1" applyFill="1"/>
    <xf numFmtId="168" fontId="9" fillId="0" borderId="0" xfId="137" applyNumberFormat="1" applyFont="1" applyFill="1"/>
    <xf numFmtId="168" fontId="12" fillId="0" borderId="24" xfId="43" applyNumberFormat="1" applyFont="1" applyFill="1" applyBorder="1" applyAlignment="1">
      <alignment horizontal="center"/>
    </xf>
    <xf numFmtId="168" fontId="12" fillId="0" borderId="10" xfId="43" applyNumberFormat="1" applyFont="1" applyFill="1" applyBorder="1"/>
    <xf numFmtId="169" fontId="12" fillId="0" borderId="10" xfId="43" applyNumberFormat="1" applyFont="1" applyFill="1" applyBorder="1"/>
    <xf numFmtId="169" fontId="9" fillId="0" borderId="10" xfId="43" applyNumberFormat="1" applyFont="1" applyFill="1" applyBorder="1"/>
    <xf numFmtId="169" fontId="9" fillId="0" borderId="25" xfId="43" applyNumberFormat="1" applyFont="1" applyFill="1" applyBorder="1"/>
    <xf numFmtId="168" fontId="12" fillId="0" borderId="22" xfId="43" applyNumberFormat="1" applyFont="1" applyFill="1" applyBorder="1" applyAlignment="1">
      <alignment horizontal="center"/>
    </xf>
    <xf numFmtId="168" fontId="12" fillId="0" borderId="0" xfId="43" applyNumberFormat="1" applyFont="1" applyFill="1" applyBorder="1"/>
    <xf numFmtId="169" fontId="12" fillId="0" borderId="0" xfId="43" applyNumberFormat="1" applyFont="1" applyFill="1" applyBorder="1"/>
    <xf numFmtId="169" fontId="9" fillId="0" borderId="0" xfId="43" applyNumberFormat="1" applyFont="1" applyFill="1" applyBorder="1"/>
    <xf numFmtId="169" fontId="9" fillId="0" borderId="26" xfId="43" applyNumberFormat="1" applyFont="1" applyFill="1" applyBorder="1"/>
    <xf numFmtId="168" fontId="12" fillId="0" borderId="27" xfId="43" applyNumberFormat="1" applyFont="1" applyFill="1" applyBorder="1" applyAlignment="1">
      <alignment horizontal="center"/>
    </xf>
    <xf numFmtId="168" fontId="12" fillId="0" borderId="13" xfId="43" applyNumberFormat="1" applyFont="1" applyFill="1" applyBorder="1"/>
    <xf numFmtId="169" fontId="12" fillId="0" borderId="13" xfId="43" applyNumberFormat="1" applyFont="1" applyFill="1" applyBorder="1"/>
    <xf numFmtId="169" fontId="9" fillId="0" borderId="13" xfId="43" applyNumberFormat="1" applyFont="1" applyFill="1" applyBorder="1"/>
    <xf numFmtId="168" fontId="9" fillId="0" borderId="30" xfId="137" applyNumberFormat="1" applyFont="1" applyFill="1" applyBorder="1"/>
    <xf numFmtId="168" fontId="12" fillId="0" borderId="10" xfId="43" applyNumberFormat="1" applyFont="1" applyFill="1" applyBorder="1" applyAlignment="1">
      <alignment horizontal="center"/>
    </xf>
    <xf numFmtId="169" fontId="12" fillId="0" borderId="10" xfId="43" applyNumberFormat="1" applyFont="1" applyFill="1" applyBorder="1" applyAlignment="1">
      <alignment horizontal="center"/>
    </xf>
    <xf numFmtId="168" fontId="9" fillId="0" borderId="10" xfId="43" applyNumberFormat="1" applyFont="1" applyFill="1" applyBorder="1" applyAlignment="1">
      <alignment horizontal="center"/>
    </xf>
    <xf numFmtId="169" fontId="12" fillId="0" borderId="10" xfId="51" applyNumberFormat="1" applyFont="1" applyFill="1" applyBorder="1" applyAlignment="1">
      <alignment horizontal="center"/>
    </xf>
    <xf numFmtId="168" fontId="9" fillId="0" borderId="25" xfId="43" applyNumberFormat="1" applyFont="1" applyFill="1" applyBorder="1" applyAlignment="1">
      <alignment horizontal="center"/>
    </xf>
    <xf numFmtId="168" fontId="9" fillId="0" borderId="26" xfId="137" applyNumberFormat="1" applyFont="1" applyFill="1" applyBorder="1"/>
    <xf numFmtId="168" fontId="9" fillId="0" borderId="13" xfId="137" applyNumberFormat="1" applyFont="1" applyFill="1" applyBorder="1"/>
    <xf numFmtId="169" fontId="12" fillId="0" borderId="0" xfId="137" applyNumberFormat="1" applyFont="1" applyFill="1"/>
    <xf numFmtId="37" fontId="12" fillId="0" borderId="0" xfId="43" applyNumberFormat="1" applyFont="1" applyFill="1"/>
    <xf numFmtId="169" fontId="9" fillId="0" borderId="0" xfId="43" applyNumberFormat="1" applyFont="1" applyFill="1" applyAlignment="1">
      <alignment horizontal="center"/>
    </xf>
    <xf numFmtId="169" fontId="12" fillId="0" borderId="11" xfId="43" applyNumberFormat="1" applyFont="1" applyFill="1" applyBorder="1"/>
    <xf numFmtId="43" fontId="10" fillId="0" borderId="0" xfId="40" applyFont="1" applyFill="1"/>
    <xf numFmtId="0" fontId="58" fillId="0" borderId="0" xfId="142" applyFont="1" applyAlignment="1">
      <alignment horizontal="right"/>
    </xf>
    <xf numFmtId="0" fontId="38" fillId="0" borderId="0" xfId="43" applyNumberFormat="1" applyFont="1"/>
    <xf numFmtId="0" fontId="37" fillId="0" borderId="0" xfId="142" applyNumberFormat="1" applyFont="1"/>
    <xf numFmtId="0" fontId="12" fillId="0" borderId="0" xfId="43" applyNumberFormat="1" applyFont="1"/>
    <xf numFmtId="0" fontId="12" fillId="0" borderId="0" xfId="142" applyNumberFormat="1" applyFont="1"/>
    <xf numFmtId="0" fontId="28" fillId="0" borderId="0" xfId="142" applyNumberFormat="1" applyFont="1"/>
    <xf numFmtId="0" fontId="12" fillId="0" borderId="0" xfId="142" applyNumberFormat="1" applyFont="1" applyAlignment="1">
      <alignment horizontal="left"/>
    </xf>
    <xf numFmtId="0" fontId="38" fillId="0" borderId="0" xfId="142" applyNumberFormat="1" applyFont="1" applyAlignment="1">
      <alignment horizontal="left"/>
    </xf>
    <xf numFmtId="0" fontId="12" fillId="0" borderId="0" xfId="142" applyNumberFormat="1" applyFont="1" applyBorder="1"/>
    <xf numFmtId="0" fontId="4" fillId="28" borderId="0" xfId="0" applyFont="1" applyFill="1"/>
    <xf numFmtId="0" fontId="3" fillId="28" borderId="0" xfId="0" applyFont="1" applyFill="1"/>
    <xf numFmtId="167" fontId="3" fillId="28" borderId="0" xfId="204" applyNumberFormat="1" applyFont="1" applyFill="1"/>
    <xf numFmtId="168" fontId="47" fillId="28" borderId="18" xfId="40" applyNumberFormat="1" applyFont="1" applyFill="1" applyBorder="1"/>
    <xf numFmtId="0" fontId="3" fillId="28" borderId="18" xfId="0" applyFont="1" applyFill="1" applyBorder="1"/>
    <xf numFmtId="168" fontId="47" fillId="28" borderId="0" xfId="40" applyNumberFormat="1" applyFont="1" applyFill="1" applyBorder="1"/>
    <xf numFmtId="168" fontId="3" fillId="28" borderId="18" xfId="0" applyNumberFormat="1" applyFont="1" applyFill="1" applyBorder="1"/>
    <xf numFmtId="168" fontId="3" fillId="28" borderId="18" xfId="40" applyNumberFormat="1" applyFont="1" applyFill="1" applyBorder="1"/>
    <xf numFmtId="168" fontId="3" fillId="28" borderId="0" xfId="40" applyNumberFormat="1" applyFont="1" applyFill="1" applyBorder="1"/>
    <xf numFmtId="169" fontId="3" fillId="28" borderId="18" xfId="40" applyNumberFormat="1" applyFont="1" applyFill="1" applyBorder="1"/>
    <xf numFmtId="9" fontId="3" fillId="28" borderId="0" xfId="204" applyNumberFormat="1" applyFont="1" applyFill="1"/>
    <xf numFmtId="168" fontId="3" fillId="28" borderId="31" xfId="40" applyNumberFormat="1" applyFont="1" applyFill="1" applyBorder="1"/>
    <xf numFmtId="167" fontId="3" fillId="28" borderId="18" xfId="204" applyNumberFormat="1" applyFont="1" applyFill="1" applyBorder="1"/>
    <xf numFmtId="169" fontId="12" fillId="0" borderId="0" xfId="40" applyNumberFormat="1" applyFont="1" applyAlignment="1">
      <alignment horizontal="center"/>
    </xf>
    <xf numFmtId="10" fontId="3" fillId="0" borderId="18" xfId="204" applyNumberFormat="1" applyFont="1" applyFill="1" applyBorder="1"/>
    <xf numFmtId="167" fontId="3" fillId="0" borderId="19" xfId="204" applyNumberFormat="1" applyFont="1" applyFill="1" applyBorder="1"/>
    <xf numFmtId="0" fontId="4" fillId="0" borderId="28" xfId="0" applyFont="1" applyFill="1" applyBorder="1" applyAlignment="1">
      <alignment horizontal="center"/>
    </xf>
    <xf numFmtId="0" fontId="4" fillId="0" borderId="20" xfId="0" applyFont="1" applyFill="1" applyBorder="1" applyAlignment="1">
      <alignment horizontal="center"/>
    </xf>
    <xf numFmtId="0" fontId="4" fillId="0" borderId="29" xfId="0" applyFont="1" applyFill="1" applyBorder="1" applyAlignment="1">
      <alignment horizontal="center"/>
    </xf>
    <xf numFmtId="0" fontId="9" fillId="0" borderId="0" xfId="137" applyFont="1" applyFill="1" applyAlignment="1">
      <alignment horizontal="center"/>
    </xf>
    <xf numFmtId="0" fontId="12" fillId="0" borderId="0" xfId="142" applyFont="1" applyAlignment="1">
      <alignment horizontal="left" vertical="top" wrapText="1"/>
    </xf>
    <xf numFmtId="0" fontId="12" fillId="27" borderId="0" xfId="142" applyFont="1" applyFill="1" applyAlignment="1">
      <alignment horizontal="left" vertical="top" wrapText="1"/>
    </xf>
    <xf numFmtId="0" fontId="12" fillId="0" borderId="0" xfId="142" applyFont="1" applyFill="1" applyAlignment="1">
      <alignment horizontal="left" vertical="top" wrapText="1"/>
    </xf>
    <xf numFmtId="0" fontId="12" fillId="0" borderId="0" xfId="142" applyNumberFormat="1" applyFont="1" applyAlignment="1">
      <alignment horizontal="left" vertical="top" wrapText="1"/>
    </xf>
  </cellXfs>
  <cellStyles count="264">
    <cellStyle name="20% - Accent1 2" xfId="1"/>
    <cellStyle name="20% - Accent1 2 2" xfId="2"/>
    <cellStyle name="20% - Accent2 2" xfId="3"/>
    <cellStyle name="20% - Accent2 2 2" xfId="4"/>
    <cellStyle name="20% - Accent3 2" xfId="5"/>
    <cellStyle name="20% - Accent3 2 2" xfId="6"/>
    <cellStyle name="20% - Accent4 2" xfId="7"/>
    <cellStyle name="20% - Accent4 2 2" xfId="8"/>
    <cellStyle name="20% - Accent5 2" xfId="9"/>
    <cellStyle name="20% - Accent5 2 2" xfId="10"/>
    <cellStyle name="20% - Accent6 2" xfId="11"/>
    <cellStyle name="20% - Accent6 2 2" xfId="12"/>
    <cellStyle name="40% - Accent1 2" xfId="13"/>
    <cellStyle name="40% - Accent1 2 2" xfId="14"/>
    <cellStyle name="40% - Accent2 2" xfId="15"/>
    <cellStyle name="40% - Accent2 2 2" xfId="16"/>
    <cellStyle name="40% - Accent3 2" xfId="17"/>
    <cellStyle name="40% - Accent3 2 2" xfId="18"/>
    <cellStyle name="40% - Accent4 2" xfId="19"/>
    <cellStyle name="40% - Accent4 2 2" xfId="20"/>
    <cellStyle name="40% - Accent5 2" xfId="21"/>
    <cellStyle name="40% - Accent5 2 2" xfId="22"/>
    <cellStyle name="40% - Accent6 2" xfId="23"/>
    <cellStyle name="40% - Accent6 2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xfId="40" builtinId="3"/>
    <cellStyle name="Comma 10" xfId="41"/>
    <cellStyle name="Comma 11" xfId="42"/>
    <cellStyle name="Comma 11 2" xfId="43"/>
    <cellStyle name="Comma 12" xfId="44"/>
    <cellStyle name="Comma 13" xfId="45"/>
    <cellStyle name="Comma 13 2" xfId="46"/>
    <cellStyle name="Comma 14" xfId="47"/>
    <cellStyle name="Comma 15" xfId="48"/>
    <cellStyle name="Comma 16" xfId="49"/>
    <cellStyle name="Comma 17" xfId="50"/>
    <cellStyle name="Comma 18" xfId="51"/>
    <cellStyle name="Comma 2" xfId="52"/>
    <cellStyle name="Comma 2 2" xfId="53"/>
    <cellStyle name="Comma 2 3" xfId="54"/>
    <cellStyle name="Comma 2 4" xfId="55"/>
    <cellStyle name="Comma 2 4 2" xfId="56"/>
    <cellStyle name="Comma 2 5" xfId="57"/>
    <cellStyle name="Comma 2 6" xfId="58"/>
    <cellStyle name="Comma 2 6 2" xfId="59"/>
    <cellStyle name="Comma 3" xfId="60"/>
    <cellStyle name="Comma 3 2" xfId="61"/>
    <cellStyle name="Comma 3 2 2" xfId="62"/>
    <cellStyle name="Comma 3 3" xfId="63"/>
    <cellStyle name="Comma 4" xfId="64"/>
    <cellStyle name="Comma 4 2" xfId="65"/>
    <cellStyle name="Comma 5" xfId="66"/>
    <cellStyle name="Comma 5 2" xfId="67"/>
    <cellStyle name="Comma 6" xfId="68"/>
    <cellStyle name="Comma 7" xfId="69"/>
    <cellStyle name="Comma 8" xfId="70"/>
    <cellStyle name="Comma 9" xfId="71"/>
    <cellStyle name="Comma0" xfId="72"/>
    <cellStyle name="Currency 2" xfId="73"/>
    <cellStyle name="Currency 2 2" xfId="74"/>
    <cellStyle name="Currency 2 3" xfId="75"/>
    <cellStyle name="Currency 2 4" xfId="76"/>
    <cellStyle name="Currency 3" xfId="77"/>
    <cellStyle name="Currency 3 2" xfId="78"/>
    <cellStyle name="Currency 3 3" xfId="79"/>
    <cellStyle name="Currency 3 4" xfId="80"/>
    <cellStyle name="Currency 4" xfId="81"/>
    <cellStyle name="Currency 4 2" xfId="82"/>
    <cellStyle name="Currency 4 3" xfId="83"/>
    <cellStyle name="Currency 4 4" xfId="84"/>
    <cellStyle name="Currency 5" xfId="85"/>
    <cellStyle name="Currency 5 2" xfId="86"/>
    <cellStyle name="Currency 5 3" xfId="87"/>
    <cellStyle name="Currency 5 4" xfId="88"/>
    <cellStyle name="Currency 6" xfId="89"/>
    <cellStyle name="Currency0" xfId="90"/>
    <cellStyle name="Date" xfId="91"/>
    <cellStyle name="En-tête 1" xfId="92"/>
    <cellStyle name="En-tête 2" xfId="93"/>
    <cellStyle name="Explanatory Text 2" xfId="94"/>
    <cellStyle name="Financier0" xfId="95"/>
    <cellStyle name="Fixed" xfId="96"/>
    <cellStyle name="Good 2" xfId="97"/>
    <cellStyle name="Grey" xfId="98"/>
    <cellStyle name="Grey 2" xfId="99"/>
    <cellStyle name="Heading" xfId="100"/>
    <cellStyle name="Heading 1 2" xfId="101"/>
    <cellStyle name="Heading 1 3" xfId="102"/>
    <cellStyle name="Heading 2 2" xfId="103"/>
    <cellStyle name="Heading 2 3" xfId="104"/>
    <cellStyle name="Heading 3 2" xfId="105"/>
    <cellStyle name="Heading 4 2" xfId="106"/>
    <cellStyle name="Heading1" xfId="107"/>
    <cellStyle name="Heading2" xfId="108"/>
    <cellStyle name="Input [yellow]" xfId="109"/>
    <cellStyle name="Input [yellow] 2" xfId="110"/>
    <cellStyle name="Input 2" xfId="111"/>
    <cellStyle name="Input 3" xfId="112"/>
    <cellStyle name="Input 4" xfId="113"/>
    <cellStyle name="Item Number" xfId="114"/>
    <cellStyle name="Item Sub-Head" xfId="115"/>
    <cellStyle name="Item Text" xfId="116"/>
    <cellStyle name="jk" xfId="117"/>
    <cellStyle name="Linked Cell 2" xfId="118"/>
    <cellStyle name="Milliers [0]_AI STIM" xfId="119"/>
    <cellStyle name="Milliers_AI STIM" xfId="120"/>
    <cellStyle name="Monétaire [0]_AI STIM" xfId="121"/>
    <cellStyle name="Monétaire_AI STIM" xfId="122"/>
    <cellStyle name="Monétaire0" xfId="123"/>
    <cellStyle name="Neutral 2" xfId="124"/>
    <cellStyle name="No" xfId="125"/>
    <cellStyle name="No 2" xfId="126"/>
    <cellStyle name="Normal" xfId="0" builtinId="0"/>
    <cellStyle name="Normal - Style1" xfId="127"/>
    <cellStyle name="Normal - Style2" xfId="128"/>
    <cellStyle name="Normal - Style3" xfId="129"/>
    <cellStyle name="Normal - Style4" xfId="130"/>
    <cellStyle name="Normal - Style5" xfId="131"/>
    <cellStyle name="Normal - Style6" xfId="132"/>
    <cellStyle name="Normal - Style7" xfId="133"/>
    <cellStyle name="Normal - Style8" xfId="134"/>
    <cellStyle name="Normal 10" xfId="135"/>
    <cellStyle name="Normal 11" xfId="136"/>
    <cellStyle name="Normal 12" xfId="137"/>
    <cellStyle name="Normal 12 2" xfId="138"/>
    <cellStyle name="Normal 12 3" xfId="139"/>
    <cellStyle name="Normal 13" xfId="140"/>
    <cellStyle name="Normal 14" xfId="141"/>
    <cellStyle name="Normal 15" xfId="142"/>
    <cellStyle name="Normal 16" xfId="143"/>
    <cellStyle name="Normal 17" xfId="144"/>
    <cellStyle name="Normal 18" xfId="145"/>
    <cellStyle name="Normal 19" xfId="146"/>
    <cellStyle name="Normal 2" xfId="147"/>
    <cellStyle name="Normal 2 2" xfId="148"/>
    <cellStyle name="Normal 2 2 2" xfId="149"/>
    <cellStyle name="Normal 2 2 3" xfId="150"/>
    <cellStyle name="Normal 2 2 4" xfId="151"/>
    <cellStyle name="Normal 2 3" xfId="152"/>
    <cellStyle name="Normal 20" xfId="153"/>
    <cellStyle name="Normal 21" xfId="154"/>
    <cellStyle name="Normal 22" xfId="155"/>
    <cellStyle name="Normal 23" xfId="156"/>
    <cellStyle name="Normal 24" xfId="157"/>
    <cellStyle name="Normal 24 2" xfId="158"/>
    <cellStyle name="Normal 25" xfId="159"/>
    <cellStyle name="Normal 26" xfId="160"/>
    <cellStyle name="Normal 26 2" xfId="161"/>
    <cellStyle name="Normal 27" xfId="162"/>
    <cellStyle name="Normal 27 2" xfId="163"/>
    <cellStyle name="Normal 28" xfId="164"/>
    <cellStyle name="Normal 28 2" xfId="165"/>
    <cellStyle name="Normal 29" xfId="166"/>
    <cellStyle name="Normal 29 2" xfId="167"/>
    <cellStyle name="Normal 3" xfId="168"/>
    <cellStyle name="Normal 3 2" xfId="169"/>
    <cellStyle name="Normal 3 3" xfId="170"/>
    <cellStyle name="Normal 3 4" xfId="171"/>
    <cellStyle name="Normal 3 5" xfId="172"/>
    <cellStyle name="Normal 30" xfId="173"/>
    <cellStyle name="Normal 30 2" xfId="174"/>
    <cellStyle name="Normal 31" xfId="175"/>
    <cellStyle name="Normal 31 2" xfId="176"/>
    <cellStyle name="Normal 32" xfId="177"/>
    <cellStyle name="Normal 32 2" xfId="178"/>
    <cellStyle name="Normal 33" xfId="179"/>
    <cellStyle name="Normal 33 2" xfId="180"/>
    <cellStyle name="Normal 34" xfId="181"/>
    <cellStyle name="Normal 35" xfId="182"/>
    <cellStyle name="Normal 36" xfId="183"/>
    <cellStyle name="Normal 37" xfId="184"/>
    <cellStyle name="Normal 37 2" xfId="185"/>
    <cellStyle name="Normal 38" xfId="186"/>
    <cellStyle name="Normal 38 2" xfId="187"/>
    <cellStyle name="Normal 39" xfId="188"/>
    <cellStyle name="Normal 4" xfId="189"/>
    <cellStyle name="Normal 4 2" xfId="190"/>
    <cellStyle name="Normal 5" xfId="191"/>
    <cellStyle name="Normal 6" xfId="192"/>
    <cellStyle name="Normal 6 2" xfId="193"/>
    <cellStyle name="Normal 7" xfId="194"/>
    <cellStyle name="Normal 8" xfId="195"/>
    <cellStyle name="Normal 8 2" xfId="196"/>
    <cellStyle name="Normal 9" xfId="197"/>
    <cellStyle name="Note 2" xfId="198"/>
    <cellStyle name="Note 3" xfId="199"/>
    <cellStyle name="Number Sub-Total" xfId="200"/>
    <cellStyle name="Number Total" xfId="201"/>
    <cellStyle name="Output 2" xfId="202"/>
    <cellStyle name="Page Head" xfId="203"/>
    <cellStyle name="Percent" xfId="204" builtinId="5"/>
    <cellStyle name="Percent (0)" xfId="205"/>
    <cellStyle name="Percent [2]" xfId="206"/>
    <cellStyle name="Percent [2] 2" xfId="207"/>
    <cellStyle name="Percent 10" xfId="208"/>
    <cellStyle name="Percent 11" xfId="209"/>
    <cellStyle name="Percent 12" xfId="210"/>
    <cellStyle name="Percent 13" xfId="211"/>
    <cellStyle name="Percent 14" xfId="212"/>
    <cellStyle name="Percent 14 2" xfId="213"/>
    <cellStyle name="Percent 15" xfId="214"/>
    <cellStyle name="Percent 16" xfId="215"/>
    <cellStyle name="Percent 16 2" xfId="216"/>
    <cellStyle name="Percent 17" xfId="217"/>
    <cellStyle name="Percent 17 2" xfId="218"/>
    <cellStyle name="Percent 18" xfId="219"/>
    <cellStyle name="Percent 18 2" xfId="220"/>
    <cellStyle name="Percent 19" xfId="221"/>
    <cellStyle name="Percent 19 2" xfId="222"/>
    <cellStyle name="Percent 2" xfId="223"/>
    <cellStyle name="Percent 2 2" xfId="224"/>
    <cellStyle name="Percent 2 3" xfId="225"/>
    <cellStyle name="Percent 2 3 2" xfId="226"/>
    <cellStyle name="Percent 20" xfId="227"/>
    <cellStyle name="Percent 20 2" xfId="228"/>
    <cellStyle name="Percent 21" xfId="229"/>
    <cellStyle name="Percent 21 2" xfId="230"/>
    <cellStyle name="Percent 22" xfId="231"/>
    <cellStyle name="Percent 22 2" xfId="232"/>
    <cellStyle name="Percent 23" xfId="233"/>
    <cellStyle name="Percent 23 2" xfId="234"/>
    <cellStyle name="Percent 24" xfId="235"/>
    <cellStyle name="Percent 25" xfId="236"/>
    <cellStyle name="Percent 26" xfId="237"/>
    <cellStyle name="Percent 27" xfId="238"/>
    <cellStyle name="Percent 27 2" xfId="239"/>
    <cellStyle name="Percent 28" xfId="240"/>
    <cellStyle name="Percent 29" xfId="241"/>
    <cellStyle name="Percent 3" xfId="242"/>
    <cellStyle name="Percent 3 2" xfId="243"/>
    <cellStyle name="Percent 3 2 2" xfId="244"/>
    <cellStyle name="Percent 3 3" xfId="245"/>
    <cellStyle name="Percent 30" xfId="246"/>
    <cellStyle name="Percent 4" xfId="247"/>
    <cellStyle name="Percent 4 2" xfId="248"/>
    <cellStyle name="Percent 5" xfId="249"/>
    <cellStyle name="Percent 5 2" xfId="250"/>
    <cellStyle name="Percent 6" xfId="251"/>
    <cellStyle name="Percent 7" xfId="252"/>
    <cellStyle name="Percent 8" xfId="253"/>
    <cellStyle name="Percent 9" xfId="254"/>
    <cellStyle name="Statement Head" xfId="255"/>
    <cellStyle name="Style 1" xfId="256"/>
    <cellStyle name="Tickmark" xfId="257"/>
    <cellStyle name="Title 2" xfId="258"/>
    <cellStyle name="Total 2" xfId="259"/>
    <cellStyle name="Total 3" xfId="260"/>
    <cellStyle name="Virgule fixe" xfId="261"/>
    <cellStyle name="Warning Text 2" xfId="262"/>
    <cellStyle name="year" xfId="2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Y'S%20DOCUMENTS/QL%20Summary%20results%202005/4th%20qtr%2031.3.2005/QL%20qtr%20announcement-1.4.04%20to%2031.3.2005-26.5.05-Y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ensed PL-31.3.2005-final"/>
      <sheetName val="KLSE-Qtrly Notes-31.3.2005-fina"/>
      <sheetName val="Notes to IFS-31.3.2005-final"/>
      <sheetName val="Condensed CFS-31.3.2005-final"/>
      <sheetName val="Condensed BS-31.3.2005-final"/>
      <sheetName val="Condensed Equity-31.3.2005-fina"/>
    </sheetNames>
    <sheetDataSet>
      <sheetData sheetId="0" refreshError="1">
        <row r="44">
          <cell r="F44" t="str">
            <v>NA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opLeftCell="A43" zoomScale="77" zoomScaleNormal="77" workbookViewId="0">
      <selection activeCell="B52" sqref="B52"/>
    </sheetView>
  </sheetViews>
  <sheetFormatPr defaultColWidth="9.109375" defaultRowHeight="13.2" x14ac:dyDescent="0.25"/>
  <cols>
    <col min="1" max="2" width="9.109375" style="1"/>
    <col min="3" max="3" width="13.109375" style="1" customWidth="1"/>
    <col min="4" max="4" width="20.44140625" style="1" customWidth="1"/>
    <col min="5" max="5" width="10.33203125" style="1" bestFit="1" customWidth="1"/>
    <col min="6" max="6" width="12.33203125" style="1" customWidth="1"/>
    <col min="7" max="7" width="20.88671875" style="1" customWidth="1"/>
    <col min="8" max="8" width="10.33203125" style="1" customWidth="1"/>
    <col min="9" max="9" width="21" style="1" customWidth="1"/>
    <col min="10" max="10" width="10.44140625" style="1" customWidth="1"/>
    <col min="11" max="11" width="13.44140625" style="1" customWidth="1"/>
    <col min="12" max="12" width="18.33203125" style="1" customWidth="1"/>
    <col min="13" max="13" width="12" style="1" customWidth="1"/>
    <col min="14" max="14" width="23" style="1" customWidth="1"/>
    <col min="15" max="15" width="10.5546875" style="1" customWidth="1"/>
    <col min="16" max="16384" width="9.109375" style="1"/>
  </cols>
  <sheetData>
    <row r="1" spans="1:14" s="33" customFormat="1" ht="27.6" x14ac:dyDescent="0.6">
      <c r="A1" s="32" t="s">
        <v>198</v>
      </c>
    </row>
    <row r="2" spans="1:14" s="33" customFormat="1" ht="22.8" x14ac:dyDescent="0.4">
      <c r="A2" s="34" t="s">
        <v>3</v>
      </c>
    </row>
    <row r="3" spans="1:14" s="33" customFormat="1" ht="22.8" x14ac:dyDescent="0.4">
      <c r="A3" s="35"/>
    </row>
    <row r="4" spans="1:14" s="33" customFormat="1" ht="22.8" x14ac:dyDescent="0.4">
      <c r="A4" s="34" t="s">
        <v>261</v>
      </c>
    </row>
    <row r="5" spans="1:14" s="33" customFormat="1" ht="22.8" x14ac:dyDescent="0.4">
      <c r="A5" s="35"/>
    </row>
    <row r="6" spans="1:14" s="33" customFormat="1" ht="22.8" x14ac:dyDescent="0.4">
      <c r="A6" s="35"/>
    </row>
    <row r="7" spans="1:14" s="33" customFormat="1" ht="22.8" x14ac:dyDescent="0.4">
      <c r="A7" s="36" t="s">
        <v>322</v>
      </c>
      <c r="B7" s="35"/>
      <c r="C7" s="35"/>
      <c r="D7" s="35"/>
      <c r="E7" s="35"/>
      <c r="F7" s="35"/>
      <c r="G7" s="35"/>
      <c r="H7" s="35"/>
      <c r="I7" s="35"/>
      <c r="J7" s="35"/>
      <c r="K7" s="35"/>
      <c r="L7" s="35"/>
      <c r="M7" s="35"/>
      <c r="N7" s="35"/>
    </row>
    <row r="8" spans="1:14" ht="15.6" x14ac:dyDescent="0.3">
      <c r="A8" s="84"/>
      <c r="B8" s="85"/>
      <c r="C8" s="85"/>
      <c r="D8" s="85"/>
      <c r="E8" s="85"/>
      <c r="F8" s="85"/>
      <c r="G8" s="85"/>
      <c r="H8" s="85"/>
      <c r="I8" s="85"/>
      <c r="J8" s="85"/>
      <c r="K8" s="85"/>
      <c r="L8" s="85"/>
      <c r="M8" s="85"/>
      <c r="N8" s="85"/>
    </row>
    <row r="9" spans="1:14" s="13" customFormat="1" ht="18" x14ac:dyDescent="0.35">
      <c r="A9" s="31"/>
      <c r="B9" s="31"/>
      <c r="C9" s="31"/>
      <c r="D9" s="31"/>
      <c r="E9" s="31"/>
      <c r="F9" s="31"/>
      <c r="G9" s="86"/>
      <c r="H9" s="31"/>
      <c r="I9" s="283"/>
      <c r="J9" s="87"/>
      <c r="K9" s="31"/>
      <c r="L9" s="86"/>
      <c r="M9" s="31"/>
      <c r="N9" s="283"/>
    </row>
    <row r="10" spans="1:14" s="13" customFormat="1" ht="18" x14ac:dyDescent="0.35">
      <c r="A10" s="31"/>
      <c r="B10" s="31"/>
      <c r="C10" s="31"/>
      <c r="D10" s="31"/>
      <c r="E10" s="31"/>
      <c r="F10" s="31"/>
      <c r="G10" s="443" t="s">
        <v>4</v>
      </c>
      <c r="H10" s="444"/>
      <c r="I10" s="445"/>
      <c r="J10" s="87"/>
      <c r="K10" s="5"/>
      <c r="L10" s="443" t="s">
        <v>5</v>
      </c>
      <c r="M10" s="444"/>
      <c r="N10" s="445"/>
    </row>
    <row r="11" spans="1:14" s="13" customFormat="1" ht="18" x14ac:dyDescent="0.35">
      <c r="A11" s="31"/>
      <c r="B11" s="31"/>
      <c r="C11" s="31"/>
      <c r="D11" s="31"/>
      <c r="E11" s="31"/>
      <c r="F11" s="31"/>
      <c r="G11" s="93" t="s">
        <v>6</v>
      </c>
      <c r="H11" s="88"/>
      <c r="I11" s="88" t="s">
        <v>7</v>
      </c>
      <c r="J11" s="87"/>
      <c r="K11" s="5"/>
      <c r="L11" s="88" t="s">
        <v>6</v>
      </c>
      <c r="M11" s="89"/>
      <c r="N11" s="88" t="s">
        <v>8</v>
      </c>
    </row>
    <row r="12" spans="1:14" s="13" customFormat="1" ht="18" x14ac:dyDescent="0.35">
      <c r="A12" s="31"/>
      <c r="B12" s="31"/>
      <c r="C12" s="31"/>
      <c r="D12" s="31"/>
      <c r="E12" s="31"/>
      <c r="F12" s="31"/>
      <c r="G12" s="351" t="s">
        <v>9</v>
      </c>
      <c r="H12" s="90"/>
      <c r="I12" s="90" t="s">
        <v>9</v>
      </c>
      <c r="J12" s="87"/>
      <c r="K12" s="5"/>
      <c r="L12" s="91" t="s">
        <v>9</v>
      </c>
      <c r="M12" s="92"/>
      <c r="N12" s="91" t="s">
        <v>10</v>
      </c>
    </row>
    <row r="13" spans="1:14" s="13" customFormat="1" ht="18" x14ac:dyDescent="0.35">
      <c r="A13" s="31"/>
      <c r="B13" s="31"/>
      <c r="C13" s="31"/>
      <c r="D13" s="31"/>
      <c r="E13" s="31"/>
      <c r="F13" s="31"/>
      <c r="G13" s="352" t="s">
        <v>142</v>
      </c>
      <c r="H13" s="91"/>
      <c r="I13" s="88" t="s">
        <v>142</v>
      </c>
      <c r="J13" s="87"/>
      <c r="K13" s="5"/>
      <c r="L13" s="88" t="s">
        <v>11</v>
      </c>
      <c r="M13" s="89"/>
      <c r="N13" s="88" t="s">
        <v>12</v>
      </c>
    </row>
    <row r="14" spans="1:14" s="13" customFormat="1" ht="18" x14ac:dyDescent="0.35">
      <c r="A14" s="31"/>
      <c r="B14" s="31"/>
      <c r="C14" s="31"/>
      <c r="D14" s="31"/>
      <c r="E14" s="31"/>
      <c r="F14" s="31"/>
      <c r="G14" s="93" t="s">
        <v>262</v>
      </c>
      <c r="H14" s="91"/>
      <c r="I14" s="91" t="s">
        <v>239</v>
      </c>
      <c r="J14" s="87"/>
      <c r="K14" s="5"/>
      <c r="L14" s="93" t="s">
        <v>262</v>
      </c>
      <c r="M14" s="91"/>
      <c r="N14" s="91" t="s">
        <v>239</v>
      </c>
    </row>
    <row r="15" spans="1:14" s="13" customFormat="1" ht="18" x14ac:dyDescent="0.35">
      <c r="A15" s="31"/>
      <c r="B15" s="31"/>
      <c r="C15" s="31"/>
      <c r="D15" s="31"/>
      <c r="E15" s="31"/>
      <c r="F15" s="94" t="s">
        <v>149</v>
      </c>
      <c r="G15" s="97" t="s">
        <v>263</v>
      </c>
      <c r="H15" s="92"/>
      <c r="I15" s="95" t="s">
        <v>240</v>
      </c>
      <c r="J15" s="96"/>
      <c r="K15" s="94" t="s">
        <v>149</v>
      </c>
      <c r="L15" s="97" t="s">
        <v>263</v>
      </c>
      <c r="M15" s="92"/>
      <c r="N15" s="95" t="s">
        <v>240</v>
      </c>
    </row>
    <row r="16" spans="1:14" s="13" customFormat="1" ht="37.5" customHeight="1" x14ac:dyDescent="0.35">
      <c r="A16" s="31"/>
      <c r="B16" s="31"/>
      <c r="C16" s="31"/>
      <c r="D16" s="31"/>
      <c r="E16" s="31"/>
      <c r="F16" s="98" t="s">
        <v>150</v>
      </c>
      <c r="G16" s="351" t="s">
        <v>2</v>
      </c>
      <c r="H16" s="90"/>
      <c r="I16" s="90" t="s">
        <v>2</v>
      </c>
      <c r="J16" s="87"/>
      <c r="K16" s="98" t="s">
        <v>150</v>
      </c>
      <c r="L16" s="90" t="s">
        <v>2</v>
      </c>
      <c r="M16" s="99"/>
      <c r="N16" s="90" t="s">
        <v>2</v>
      </c>
    </row>
    <row r="17" spans="1:14" s="13" customFormat="1" ht="18" x14ac:dyDescent="0.35">
      <c r="A17" s="31"/>
      <c r="B17" s="31"/>
      <c r="C17" s="31"/>
      <c r="D17" s="31"/>
      <c r="E17" s="31"/>
      <c r="F17" s="31"/>
      <c r="G17" s="100"/>
      <c r="H17" s="100"/>
      <c r="I17" s="284"/>
      <c r="J17" s="101"/>
      <c r="K17" s="94"/>
      <c r="L17" s="102"/>
      <c r="M17" s="103"/>
      <c r="N17" s="103"/>
    </row>
    <row r="18" spans="1:14" s="13" customFormat="1" ht="18" x14ac:dyDescent="0.35">
      <c r="A18" s="31"/>
      <c r="B18" s="31"/>
      <c r="C18" s="31"/>
      <c r="D18" s="31"/>
      <c r="E18" s="31"/>
      <c r="F18" s="31"/>
      <c r="G18" s="103"/>
      <c r="H18" s="103"/>
      <c r="I18" s="103"/>
      <c r="J18" s="101"/>
      <c r="K18" s="31"/>
      <c r="L18" s="103"/>
      <c r="M18" s="103"/>
      <c r="N18" s="103"/>
    </row>
    <row r="19" spans="1:14" s="13" customFormat="1" ht="19.8" x14ac:dyDescent="0.5">
      <c r="A19" s="31"/>
      <c r="B19" s="427" t="s">
        <v>13</v>
      </c>
      <c r="C19" s="428"/>
      <c r="D19" s="428"/>
      <c r="E19" s="428"/>
      <c r="F19" s="429">
        <f>SUM(G19-I19)/I19</f>
        <v>2.6638880218374556E-3</v>
      </c>
      <c r="G19" s="430">
        <f>SUM('Bursa notes-30.6.15'!C19)</f>
        <v>655297</v>
      </c>
      <c r="H19" s="431"/>
      <c r="I19" s="430">
        <v>653556</v>
      </c>
      <c r="J19" s="432"/>
      <c r="K19" s="429">
        <f>SUM(L19-N19)/N19</f>
        <v>2.6638880218374556E-3</v>
      </c>
      <c r="L19" s="430">
        <f>SUM(G19)</f>
        <v>655297</v>
      </c>
      <c r="M19" s="433"/>
      <c r="N19" s="430">
        <f>SUM(I19)</f>
        <v>653556</v>
      </c>
    </row>
    <row r="20" spans="1:14" s="13" customFormat="1" ht="18" x14ac:dyDescent="0.35">
      <c r="A20" s="31"/>
      <c r="B20" s="5"/>
      <c r="C20" s="31"/>
      <c r="D20" s="31"/>
      <c r="E20" s="31"/>
      <c r="F20" s="353"/>
      <c r="G20" s="103"/>
      <c r="H20" s="103"/>
      <c r="I20" s="104"/>
      <c r="J20" s="354"/>
      <c r="K20" s="353"/>
      <c r="L20" s="105"/>
      <c r="M20" s="105"/>
      <c r="N20" s="104"/>
    </row>
    <row r="21" spans="1:14" s="13" customFormat="1" ht="18" x14ac:dyDescent="0.35">
      <c r="A21" s="31"/>
      <c r="B21" s="5"/>
      <c r="C21" s="31"/>
      <c r="D21" s="31"/>
      <c r="E21" s="31"/>
      <c r="F21" s="353"/>
      <c r="G21" s="103"/>
      <c r="H21" s="103"/>
      <c r="I21" s="104"/>
      <c r="J21" s="354"/>
      <c r="K21" s="353"/>
      <c r="L21" s="105"/>
      <c r="M21" s="105"/>
      <c r="N21" s="104"/>
    </row>
    <row r="22" spans="1:14" s="13" customFormat="1" ht="18" x14ac:dyDescent="0.35">
      <c r="A22" s="31"/>
      <c r="B22" s="427" t="s">
        <v>14</v>
      </c>
      <c r="C22" s="428"/>
      <c r="D22" s="428"/>
      <c r="E22" s="428"/>
      <c r="F22" s="429">
        <f>SUM(G22-I22)/I22</f>
        <v>0.18087613248832751</v>
      </c>
      <c r="G22" s="434">
        <f>SUM(G32-G28-G26-G30-G24)</f>
        <v>80681</v>
      </c>
      <c r="H22" s="431"/>
      <c r="I22" s="434">
        <f>SUM(I32-I28-I26-I30-I24)</f>
        <v>68323</v>
      </c>
      <c r="J22" s="435"/>
      <c r="K22" s="429">
        <f>SUM(L22-N22)/N22</f>
        <v>0.18087613248832751</v>
      </c>
      <c r="L22" s="436">
        <f>SUM(G22)</f>
        <v>80681</v>
      </c>
      <c r="M22" s="433"/>
      <c r="N22" s="434">
        <f>SUM(I22)</f>
        <v>68323</v>
      </c>
    </row>
    <row r="23" spans="1:14" s="13" customFormat="1" ht="18" x14ac:dyDescent="0.35">
      <c r="A23" s="31"/>
      <c r="B23" s="5"/>
      <c r="C23" s="31"/>
      <c r="D23" s="31"/>
      <c r="E23" s="31"/>
      <c r="F23" s="109"/>
      <c r="G23" s="103"/>
      <c r="H23" s="103"/>
      <c r="I23" s="104"/>
      <c r="J23" s="354"/>
      <c r="K23" s="109"/>
      <c r="L23" s="107"/>
      <c r="M23" s="105"/>
      <c r="N23" s="104"/>
    </row>
    <row r="24" spans="1:14" s="13" customFormat="1" ht="18" x14ac:dyDescent="0.35">
      <c r="A24" s="31"/>
      <c r="B24" s="5" t="s">
        <v>15</v>
      </c>
      <c r="C24" s="31"/>
      <c r="D24" s="31"/>
      <c r="E24" s="31"/>
      <c r="F24" s="109">
        <f>SUM(G24-I24)/I24</f>
        <v>0.25079516539440205</v>
      </c>
      <c r="G24" s="107">
        <f>-'Condensed CF-30.6.2015'!H17</f>
        <v>-23595</v>
      </c>
      <c r="H24" s="103"/>
      <c r="I24" s="107">
        <v>-18864</v>
      </c>
      <c r="J24" s="354"/>
      <c r="K24" s="109">
        <f>SUM(L24-N24)/N24</f>
        <v>0.25079516539440205</v>
      </c>
      <c r="L24" s="107">
        <f>SUM(G24)</f>
        <v>-23595</v>
      </c>
      <c r="M24" s="105"/>
      <c r="N24" s="107">
        <f>SUM(I24)</f>
        <v>-18864</v>
      </c>
    </row>
    <row r="25" spans="1:14" s="13" customFormat="1" ht="18" x14ac:dyDescent="0.35">
      <c r="A25" s="31"/>
      <c r="B25" s="5"/>
      <c r="C25" s="31"/>
      <c r="D25" s="31"/>
      <c r="E25" s="31"/>
      <c r="F25" s="353"/>
      <c r="G25" s="106"/>
      <c r="H25" s="103"/>
      <c r="I25" s="106"/>
      <c r="J25" s="355"/>
      <c r="K25" s="353"/>
      <c r="L25" s="107"/>
      <c r="M25" s="105"/>
      <c r="N25" s="104"/>
    </row>
    <row r="26" spans="1:14" s="13" customFormat="1" ht="18" x14ac:dyDescent="0.35">
      <c r="A26" s="31"/>
      <c r="B26" s="5" t="s">
        <v>16</v>
      </c>
      <c r="C26" s="31"/>
      <c r="D26" s="31"/>
      <c r="E26" s="31"/>
      <c r="F26" s="109">
        <f>SUM(G26-I26)/I26</f>
        <v>-0.32667083073079323</v>
      </c>
      <c r="G26" s="106">
        <v>1078</v>
      </c>
      <c r="H26" s="103"/>
      <c r="I26" s="106">
        <v>1601</v>
      </c>
      <c r="J26" s="355"/>
      <c r="K26" s="109">
        <f>SUM(L26-N26)/N26</f>
        <v>-0.32667083073079323</v>
      </c>
      <c r="L26" s="107">
        <f>SUM(G26)</f>
        <v>1078</v>
      </c>
      <c r="M26" s="105"/>
      <c r="N26" s="104">
        <f>SUM(I26)</f>
        <v>1601</v>
      </c>
    </row>
    <row r="27" spans="1:14" s="13" customFormat="1" ht="18" x14ac:dyDescent="0.35">
      <c r="A27" s="31"/>
      <c r="B27" s="5"/>
      <c r="C27" s="31"/>
      <c r="D27" s="31"/>
      <c r="E27" s="31"/>
      <c r="F27" s="353"/>
      <c r="G27" s="103"/>
      <c r="H27" s="103"/>
      <c r="I27" s="106"/>
      <c r="J27" s="355"/>
      <c r="K27" s="353"/>
      <c r="L27" s="356"/>
      <c r="M27" s="105"/>
      <c r="N27" s="106"/>
    </row>
    <row r="28" spans="1:14" s="13" customFormat="1" ht="18" x14ac:dyDescent="0.35">
      <c r="A28" s="31"/>
      <c r="B28" s="5" t="s">
        <v>186</v>
      </c>
      <c r="C28" s="31"/>
      <c r="D28" s="31"/>
      <c r="E28" s="31"/>
      <c r="F28" s="109">
        <f>SUM(G28-I28)/I28</f>
        <v>0.56024716786817719</v>
      </c>
      <c r="G28" s="106">
        <v>-9090</v>
      </c>
      <c r="H28" s="103"/>
      <c r="I28" s="106">
        <v>-5826</v>
      </c>
      <c r="J28" s="355"/>
      <c r="K28" s="109">
        <f>SUM(L28-N28)/N28</f>
        <v>0.56024716786817719</v>
      </c>
      <c r="L28" s="107">
        <f>SUM(G28)</f>
        <v>-9090</v>
      </c>
      <c r="M28" s="105"/>
      <c r="N28" s="107">
        <v>-5826</v>
      </c>
    </row>
    <row r="29" spans="1:14" s="13" customFormat="1" ht="18" x14ac:dyDescent="0.35">
      <c r="A29" s="31"/>
      <c r="B29" s="5"/>
      <c r="C29" s="31"/>
      <c r="D29" s="31"/>
      <c r="E29" s="31"/>
      <c r="F29" s="109"/>
      <c r="G29" s="103"/>
      <c r="H29" s="103"/>
      <c r="I29" s="106"/>
      <c r="J29" s="355"/>
      <c r="K29" s="353"/>
      <c r="L29" s="356"/>
      <c r="M29" s="105"/>
      <c r="N29" s="106"/>
    </row>
    <row r="30" spans="1:14" s="13" customFormat="1" ht="19.8" x14ac:dyDescent="0.5">
      <c r="A30" s="31"/>
      <c r="B30" s="5" t="s">
        <v>204</v>
      </c>
      <c r="C30" s="31"/>
      <c r="D30" s="31"/>
      <c r="E30" s="31"/>
      <c r="F30" s="109"/>
      <c r="G30" s="108">
        <v>3717</v>
      </c>
      <c r="H30" s="103"/>
      <c r="I30" s="285">
        <v>5099</v>
      </c>
      <c r="J30" s="357"/>
      <c r="K30" s="109"/>
      <c r="L30" s="108">
        <f>SUM(G30)</f>
        <v>3717</v>
      </c>
      <c r="M30" s="105"/>
      <c r="N30" s="285">
        <f>SUM(I30)</f>
        <v>5099</v>
      </c>
    </row>
    <row r="31" spans="1:14" s="13" customFormat="1" ht="18" x14ac:dyDescent="0.35">
      <c r="A31" s="31"/>
      <c r="B31" s="5"/>
      <c r="C31" s="31"/>
      <c r="D31" s="31"/>
      <c r="E31" s="31"/>
      <c r="F31" s="353"/>
      <c r="G31" s="103"/>
      <c r="H31" s="103"/>
      <c r="I31" s="104"/>
      <c r="J31" s="354"/>
      <c r="K31" s="353"/>
      <c r="L31" s="356"/>
      <c r="M31" s="105"/>
      <c r="N31" s="104"/>
    </row>
    <row r="32" spans="1:14" s="13" customFormat="1" ht="18.600000000000001" thickBot="1" x14ac:dyDescent="0.4">
      <c r="A32" s="31"/>
      <c r="B32" s="427" t="s">
        <v>17</v>
      </c>
      <c r="C32" s="428"/>
      <c r="D32" s="428"/>
      <c r="E32" s="428"/>
      <c r="F32" s="437">
        <f>SUM(G32-I32)/I32</f>
        <v>4.8834760495102617E-2</v>
      </c>
      <c r="G32" s="434">
        <v>52791</v>
      </c>
      <c r="H32" s="434"/>
      <c r="I32" s="434">
        <v>50333</v>
      </c>
      <c r="J32" s="435"/>
      <c r="K32" s="437">
        <f>SUM(L32-N32)/N32</f>
        <v>4.8834760495102617E-2</v>
      </c>
      <c r="L32" s="436">
        <f>SUM(G32)</f>
        <v>52791</v>
      </c>
      <c r="M32" s="434"/>
      <c r="N32" s="434">
        <f>SUM(N22:N30)</f>
        <v>50333</v>
      </c>
    </row>
    <row r="33" spans="1:15" s="13" customFormat="1" ht="31.2" x14ac:dyDescent="0.35">
      <c r="A33" s="31"/>
      <c r="B33" s="5"/>
      <c r="C33" s="31"/>
      <c r="D33" s="31"/>
      <c r="E33" s="31"/>
      <c r="F33" s="353"/>
      <c r="G33" s="103"/>
      <c r="H33" s="37" t="s">
        <v>153</v>
      </c>
      <c r="I33" s="104"/>
      <c r="J33" s="81" t="s">
        <v>153</v>
      </c>
      <c r="K33" s="353"/>
      <c r="L33" s="356"/>
      <c r="M33" s="37" t="s">
        <v>153</v>
      </c>
      <c r="N33" s="104"/>
      <c r="O33" s="81" t="s">
        <v>153</v>
      </c>
    </row>
    <row r="34" spans="1:15" s="13" customFormat="1" ht="20.399999999999999" thickBot="1" x14ac:dyDescent="0.55000000000000004">
      <c r="A34" s="31"/>
      <c r="B34" s="5" t="s">
        <v>18</v>
      </c>
      <c r="C34" s="31"/>
      <c r="D34" s="98"/>
      <c r="E34" s="358"/>
      <c r="F34" s="359"/>
      <c r="G34" s="286">
        <v>-11066</v>
      </c>
      <c r="H34" s="80">
        <f>-SUM(G34/G32)</f>
        <v>0.20961906385558143</v>
      </c>
      <c r="I34" s="286">
        <v>-10158</v>
      </c>
      <c r="J34" s="80">
        <f>-SUM(I34/I32)</f>
        <v>0.2018159060656031</v>
      </c>
      <c r="K34" s="359"/>
      <c r="L34" s="286">
        <f>SUM(G34)</f>
        <v>-11066</v>
      </c>
      <c r="M34" s="80">
        <f>-SUM(L34/L32)</f>
        <v>0.20961906385558143</v>
      </c>
      <c r="N34" s="108">
        <f>SUM(I34)</f>
        <v>-10158</v>
      </c>
      <c r="O34" s="80">
        <f>-SUM(N34/N32)</f>
        <v>0.2018159060656031</v>
      </c>
    </row>
    <row r="35" spans="1:15" s="13" customFormat="1" ht="18.600000000000001" thickBot="1" x14ac:dyDescent="0.4">
      <c r="A35" s="31"/>
      <c r="B35" s="427" t="s">
        <v>130</v>
      </c>
      <c r="C35" s="428"/>
      <c r="D35" s="428"/>
      <c r="E35" s="428"/>
      <c r="F35" s="437">
        <f>SUM(G35-I35)/I35</f>
        <v>3.8581207218419414E-2</v>
      </c>
      <c r="G35" s="438">
        <f>SUM(G32:G34)</f>
        <v>41725</v>
      </c>
      <c r="H35" s="434"/>
      <c r="I35" s="438">
        <f>SUM(I32:I34)</f>
        <v>40175</v>
      </c>
      <c r="J35" s="434"/>
      <c r="K35" s="437">
        <f>SUM(L35-N35)/N35</f>
        <v>3.8581207218419414E-2</v>
      </c>
      <c r="L35" s="438">
        <f>SUM(L32:L34)</f>
        <v>41725</v>
      </c>
      <c r="M35" s="434"/>
      <c r="N35" s="438">
        <f>SUM(N32:N34)</f>
        <v>40175</v>
      </c>
      <c r="O35" s="104"/>
    </row>
    <row r="36" spans="1:15" s="13" customFormat="1" ht="18.600000000000001" thickTop="1" x14ac:dyDescent="0.35">
      <c r="A36" s="31"/>
      <c r="B36" s="5"/>
      <c r="C36" s="31"/>
      <c r="D36" s="31"/>
      <c r="E36" s="31"/>
      <c r="F36" s="353"/>
      <c r="G36" s="103"/>
      <c r="H36" s="103"/>
      <c r="I36" s="104"/>
      <c r="J36" s="103"/>
      <c r="K36" s="353"/>
      <c r="L36" s="105"/>
      <c r="M36" s="103"/>
      <c r="N36" s="104"/>
      <c r="O36" s="103"/>
    </row>
    <row r="37" spans="1:15" s="13" customFormat="1" ht="18" x14ac:dyDescent="0.35">
      <c r="A37" s="31"/>
      <c r="B37" s="5" t="s">
        <v>131</v>
      </c>
      <c r="C37" s="31"/>
      <c r="D37" s="31"/>
      <c r="E37" s="31"/>
      <c r="F37" s="353"/>
      <c r="G37" s="103"/>
      <c r="H37" s="103"/>
      <c r="I37" s="104"/>
      <c r="J37" s="103"/>
      <c r="K37" s="353"/>
      <c r="L37" s="105"/>
      <c r="M37" s="103"/>
      <c r="N37" s="104"/>
      <c r="O37" s="103"/>
    </row>
    <row r="38" spans="1:15" s="13" customFormat="1" ht="18.600000000000001" thickBot="1" x14ac:dyDescent="0.4">
      <c r="A38" s="31"/>
      <c r="B38" s="427" t="s">
        <v>132</v>
      </c>
      <c r="C38" s="428"/>
      <c r="D38" s="428"/>
      <c r="E38" s="428"/>
      <c r="F38" s="429">
        <f>SUM(G38-I38)/I38</f>
        <v>1.4099514322529488E-2</v>
      </c>
      <c r="G38" s="436">
        <f>SUM(G35-G39)</f>
        <v>40925</v>
      </c>
      <c r="H38" s="429"/>
      <c r="I38" s="436">
        <v>40356</v>
      </c>
      <c r="J38" s="439"/>
      <c r="K38" s="429">
        <f>SUM(L38-N38)/N38</f>
        <v>1.4099514322529488E-2</v>
      </c>
      <c r="L38" s="436">
        <f>SUM(L35-L39)</f>
        <v>40925</v>
      </c>
      <c r="M38" s="429"/>
      <c r="N38" s="436">
        <f>SUM(I38)</f>
        <v>40356</v>
      </c>
      <c r="O38" s="442"/>
    </row>
    <row r="39" spans="1:15" s="13" customFormat="1" ht="18" x14ac:dyDescent="0.35">
      <c r="A39" s="31"/>
      <c r="B39" s="5" t="s">
        <v>133</v>
      </c>
      <c r="C39" s="31"/>
      <c r="D39" s="98"/>
      <c r="E39" s="358"/>
      <c r="F39" s="359"/>
      <c r="G39" s="106">
        <v>800</v>
      </c>
      <c r="H39" s="38">
        <f>SUM(G39/G32)</f>
        <v>1.5154098236441817E-2</v>
      </c>
      <c r="I39" s="107">
        <v>-181</v>
      </c>
      <c r="J39" s="38">
        <f>SUM(I39/I32)</f>
        <v>-3.5960503049689073E-3</v>
      </c>
      <c r="K39" s="359"/>
      <c r="L39" s="107">
        <f>SUM(G39)</f>
        <v>800</v>
      </c>
      <c r="M39" s="38">
        <f>SUM(L39/L32)</f>
        <v>1.5154098236441817E-2</v>
      </c>
      <c r="N39" s="107">
        <f>SUM(I39)</f>
        <v>-181</v>
      </c>
      <c r="O39" s="441">
        <f>SUM(N39/N32)</f>
        <v>-3.5960503049689073E-3</v>
      </c>
    </row>
    <row r="40" spans="1:15" s="13" customFormat="1" ht="51" customHeight="1" thickBot="1" x14ac:dyDescent="0.4">
      <c r="A40" s="31"/>
      <c r="B40" s="5"/>
      <c r="C40" s="31"/>
      <c r="D40" s="31"/>
      <c r="E40" s="31"/>
      <c r="F40" s="353"/>
      <c r="G40" s="103"/>
      <c r="H40" s="39" t="s">
        <v>154</v>
      </c>
      <c r="I40" s="103"/>
      <c r="J40" s="82" t="s">
        <v>154</v>
      </c>
      <c r="K40" s="353"/>
      <c r="L40" s="105"/>
      <c r="M40" s="39" t="s">
        <v>154</v>
      </c>
      <c r="N40" s="286"/>
      <c r="O40" s="39" t="s">
        <v>154</v>
      </c>
    </row>
    <row r="41" spans="1:15" s="13" customFormat="1" ht="18.600000000000001" thickBot="1" x14ac:dyDescent="0.4">
      <c r="A41" s="31"/>
      <c r="B41" s="5"/>
      <c r="C41" s="31"/>
      <c r="D41" s="31"/>
      <c r="E41" s="31"/>
      <c r="F41" s="109"/>
      <c r="G41" s="110">
        <f>SUM(G38:G40)</f>
        <v>41725</v>
      </c>
      <c r="H41" s="103"/>
      <c r="I41" s="110">
        <f>SUM(I38:I40)</f>
        <v>40175</v>
      </c>
      <c r="J41" s="354"/>
      <c r="K41" s="109"/>
      <c r="L41" s="110">
        <f>SUM(L38:L40)</f>
        <v>41725</v>
      </c>
      <c r="M41" s="105"/>
      <c r="N41" s="110">
        <f>SUM(N38:N40)</f>
        <v>40175</v>
      </c>
    </row>
    <row r="42" spans="1:15" s="13" customFormat="1" ht="18.600000000000001" thickTop="1" x14ac:dyDescent="0.35">
      <c r="A42" s="31"/>
      <c r="B42" s="5"/>
      <c r="C42" s="31"/>
      <c r="D42" s="31"/>
      <c r="E42" s="31"/>
      <c r="F42" s="31"/>
      <c r="G42" s="104"/>
      <c r="H42" s="103"/>
      <c r="I42" s="104"/>
      <c r="J42" s="354"/>
      <c r="K42" s="353"/>
      <c r="L42" s="104"/>
      <c r="M42" s="105"/>
      <c r="N42" s="104"/>
    </row>
    <row r="43" spans="1:15" s="13" customFormat="1" ht="18.600000000000001" thickBot="1" x14ac:dyDescent="0.4">
      <c r="A43" s="31"/>
      <c r="B43" s="5" t="s">
        <v>129</v>
      </c>
      <c r="C43" s="31"/>
      <c r="D43" s="31"/>
      <c r="E43" s="31"/>
      <c r="F43" s="109"/>
      <c r="G43" s="287">
        <v>1248029</v>
      </c>
      <c r="H43" s="103"/>
      <c r="I43" s="287">
        <v>1248029</v>
      </c>
      <c r="J43" s="322"/>
      <c r="K43" s="109"/>
      <c r="L43" s="323">
        <f>SUM(G43)</f>
        <v>1248029</v>
      </c>
      <c r="M43" s="105"/>
      <c r="N43" s="287">
        <f>SUM(I43)</f>
        <v>1248029</v>
      </c>
    </row>
    <row r="44" spans="1:15" s="13" customFormat="1" ht="18.600000000000001" thickTop="1" x14ac:dyDescent="0.35">
      <c r="A44" s="31"/>
      <c r="B44" s="5"/>
      <c r="C44" s="31"/>
      <c r="D44" s="31"/>
      <c r="E44" s="31"/>
      <c r="F44" s="31"/>
      <c r="G44" s="107"/>
      <c r="H44" s="103"/>
      <c r="I44" s="107"/>
      <c r="J44" s="322"/>
      <c r="K44" s="353"/>
      <c r="L44" s="105"/>
      <c r="M44" s="105"/>
      <c r="N44" s="105"/>
    </row>
    <row r="45" spans="1:15" s="13" customFormat="1" ht="18" x14ac:dyDescent="0.35">
      <c r="A45" s="31"/>
      <c r="B45" s="5" t="s">
        <v>19</v>
      </c>
      <c r="C45" s="31"/>
      <c r="D45" s="31"/>
      <c r="E45" s="31"/>
      <c r="F45" s="31"/>
      <c r="G45" s="103"/>
      <c r="H45" s="103"/>
      <c r="I45" s="103"/>
      <c r="J45" s="101"/>
      <c r="K45" s="353"/>
      <c r="L45" s="105"/>
      <c r="M45" s="105"/>
      <c r="N45" s="105"/>
    </row>
    <row r="46" spans="1:15" s="13" customFormat="1" ht="18.600000000000001" thickBot="1" x14ac:dyDescent="0.4">
      <c r="A46" s="31"/>
      <c r="B46" s="5" t="s">
        <v>20</v>
      </c>
      <c r="C46" s="31"/>
      <c r="D46" s="31"/>
      <c r="E46" s="31"/>
      <c r="F46" s="109">
        <f>SUM(G46-I46)/I46</f>
        <v>1.4099514322529481E-2</v>
      </c>
      <c r="G46" s="360">
        <f>SUM(G38/G43)*100</f>
        <v>3.279170596196082</v>
      </c>
      <c r="H46" s="361"/>
      <c r="I46" s="360">
        <f>SUM(I38/I43)*100</f>
        <v>3.2335787069050479</v>
      </c>
      <c r="J46" s="362"/>
      <c r="K46" s="109">
        <f>SUM(L46-N46)/N46</f>
        <v>1.4099514322529481E-2</v>
      </c>
      <c r="L46" s="363">
        <f>SUM(G46)</f>
        <v>3.279170596196082</v>
      </c>
      <c r="M46" s="361"/>
      <c r="N46" s="360">
        <f>SUM(N38/N43)*100</f>
        <v>3.2335787069050479</v>
      </c>
    </row>
    <row r="47" spans="1:15" s="13" customFormat="1" ht="18.600000000000001" thickTop="1" x14ac:dyDescent="0.35">
      <c r="A47" s="31"/>
      <c r="B47" s="5"/>
      <c r="C47" s="31"/>
      <c r="D47" s="31"/>
      <c r="E47" s="31"/>
      <c r="F47" s="31"/>
      <c r="G47" s="103"/>
      <c r="H47" s="103"/>
      <c r="I47" s="103"/>
      <c r="J47" s="101"/>
      <c r="K47" s="31"/>
      <c r="L47" s="105"/>
      <c r="M47" s="105"/>
      <c r="N47" s="105"/>
    </row>
    <row r="48" spans="1:15" s="13" customFormat="1" ht="18.600000000000001" thickBot="1" x14ac:dyDescent="0.4">
      <c r="A48" s="31"/>
      <c r="B48" s="5" t="s">
        <v>21</v>
      </c>
      <c r="C48" s="31"/>
      <c r="D48" s="31"/>
      <c r="E48" s="31"/>
      <c r="F48" s="31"/>
      <c r="G48" s="288" t="s">
        <v>22</v>
      </c>
      <c r="H48" s="103"/>
      <c r="I48" s="288" t="s">
        <v>22</v>
      </c>
      <c r="J48" s="364"/>
      <c r="K48" s="31"/>
      <c r="L48" s="290" t="str">
        <f>'[1]Condensed PL-31.3.2005-final'!F44</f>
        <v>NA</v>
      </c>
      <c r="M48" s="105"/>
      <c r="N48" s="290" t="s">
        <v>22</v>
      </c>
    </row>
    <row r="49" spans="1:14" s="13" customFormat="1" ht="18.600000000000001" thickTop="1" x14ac:dyDescent="0.35">
      <c r="A49" s="31"/>
      <c r="B49" s="31"/>
      <c r="C49" s="31"/>
      <c r="D49" s="31"/>
      <c r="E49" s="31"/>
      <c r="F49" s="31"/>
      <c r="G49" s="365"/>
      <c r="H49" s="365"/>
      <c r="I49" s="289"/>
      <c r="J49" s="101"/>
      <c r="K49" s="94"/>
      <c r="L49" s="366"/>
      <c r="M49" s="366"/>
      <c r="N49" s="291"/>
    </row>
    <row r="50" spans="1:14" ht="15" x14ac:dyDescent="0.25">
      <c r="A50" s="15"/>
      <c r="B50" s="15"/>
      <c r="C50" s="15"/>
      <c r="D50" s="15"/>
      <c r="E50" s="15"/>
      <c r="F50" s="15"/>
      <c r="G50" s="15"/>
      <c r="H50" s="15"/>
      <c r="I50" s="15"/>
      <c r="J50" s="15"/>
      <c r="K50" s="15"/>
      <c r="L50" s="15"/>
      <c r="M50" s="15"/>
      <c r="N50" s="15"/>
    </row>
    <row r="51" spans="1:14" ht="15.6" x14ac:dyDescent="0.3">
      <c r="A51" s="15"/>
      <c r="B51" s="4" t="s">
        <v>267</v>
      </c>
      <c r="C51" s="15"/>
      <c r="D51" s="15"/>
      <c r="E51" s="15"/>
      <c r="F51" s="15"/>
      <c r="G51" s="15"/>
      <c r="H51" s="15"/>
      <c r="I51" s="15"/>
      <c r="J51" s="15"/>
      <c r="K51" s="15"/>
      <c r="L51" s="15"/>
      <c r="M51" s="15"/>
      <c r="N51" s="15"/>
    </row>
    <row r="52" spans="1:14" ht="15.6" x14ac:dyDescent="0.3">
      <c r="A52" s="15"/>
      <c r="B52" s="4" t="s">
        <v>190</v>
      </c>
      <c r="C52" s="15"/>
      <c r="D52" s="15"/>
      <c r="E52" s="15"/>
      <c r="F52" s="15"/>
      <c r="G52" s="15"/>
      <c r="H52" s="15"/>
      <c r="I52" s="15"/>
      <c r="J52" s="15"/>
      <c r="K52" s="15"/>
      <c r="L52" s="15"/>
      <c r="M52" s="15"/>
      <c r="N52" s="15"/>
    </row>
    <row r="53" spans="1:14" ht="15.6" x14ac:dyDescent="0.3">
      <c r="A53" s="15"/>
      <c r="B53" s="4" t="s">
        <v>23</v>
      </c>
      <c r="C53" s="15"/>
      <c r="D53" s="15"/>
      <c r="E53" s="15"/>
      <c r="F53" s="15"/>
      <c r="G53" s="15"/>
      <c r="H53" s="15"/>
      <c r="I53" s="15"/>
      <c r="J53" s="15"/>
      <c r="K53" s="15"/>
      <c r="L53" s="15"/>
      <c r="M53" s="15"/>
      <c r="N53" s="15"/>
    </row>
    <row r="54" spans="1:14" ht="15" x14ac:dyDescent="0.25">
      <c r="A54" s="15"/>
      <c r="B54" s="15"/>
      <c r="C54" s="15"/>
      <c r="D54" s="15"/>
      <c r="E54" s="15"/>
      <c r="F54" s="15"/>
      <c r="G54" s="15"/>
      <c r="H54" s="15"/>
      <c r="I54" s="15"/>
      <c r="J54" s="15"/>
      <c r="K54" s="15"/>
      <c r="L54" s="15"/>
      <c r="M54" s="15"/>
      <c r="N54" s="15"/>
    </row>
  </sheetData>
  <mergeCells count="2">
    <mergeCell ref="G10:I10"/>
    <mergeCell ref="L10:N10"/>
  </mergeCells>
  <phoneticPr fontId="2" type="noConversion"/>
  <printOptions horizontalCentered="1"/>
  <pageMargins left="0.55118110236220474" right="0.35433070866141736" top="0.78740157480314965" bottom="0.59055118110236227" header="0.51181102362204722" footer="0.51181102362204722"/>
  <pageSetup paperSize="8" scale="7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zoomScale="57" zoomScaleNormal="57" workbookViewId="0">
      <pane xSplit="6" ySplit="10" topLeftCell="G32" activePane="bottomRight" state="frozen"/>
      <selection activeCell="D73" sqref="D73"/>
      <selection pane="topRight" activeCell="D73" sqref="D73"/>
      <selection pane="bottomLeft" activeCell="D73" sqref="D73"/>
      <selection pane="bottomRight" activeCell="D58" sqref="D58"/>
    </sheetView>
  </sheetViews>
  <sheetFormatPr defaultColWidth="9.109375" defaultRowHeight="13.2" x14ac:dyDescent="0.25"/>
  <cols>
    <col min="1" max="2" width="9.109375" style="1"/>
    <col min="3" max="3" width="13.109375" style="1" customWidth="1"/>
    <col min="4" max="4" width="20.44140625" style="1" customWidth="1"/>
    <col min="5" max="5" width="9.5546875" style="1" customWidth="1"/>
    <col min="6" max="6" width="22.44140625" style="1" customWidth="1"/>
    <col min="7" max="7" width="20.88671875" style="1" customWidth="1"/>
    <col min="8" max="8" width="10.33203125" style="1" customWidth="1"/>
    <col min="9" max="9" width="23.6640625" style="1" customWidth="1"/>
    <col min="10" max="10" width="10.44140625" style="1" customWidth="1"/>
    <col min="11" max="11" width="13.44140625" style="1" customWidth="1"/>
    <col min="12" max="12" width="22.88671875" style="1" customWidth="1"/>
    <col min="13" max="13" width="12" style="1" customWidth="1"/>
    <col min="14" max="14" width="26.44140625" style="1" customWidth="1"/>
    <col min="15" max="16384" width="9.109375" style="1"/>
  </cols>
  <sheetData>
    <row r="1" spans="1:14" s="33" customFormat="1" ht="27.6" x14ac:dyDescent="0.6">
      <c r="A1" s="32" t="s">
        <v>198</v>
      </c>
    </row>
    <row r="2" spans="1:14" s="33" customFormat="1" ht="22.8" x14ac:dyDescent="0.4">
      <c r="A2" s="34" t="s">
        <v>3</v>
      </c>
    </row>
    <row r="3" spans="1:14" s="33" customFormat="1" ht="22.8" x14ac:dyDescent="0.4">
      <c r="A3" s="35"/>
    </row>
    <row r="4" spans="1:14" s="33" customFormat="1" ht="22.8" x14ac:dyDescent="0.4">
      <c r="A4" s="34" t="s">
        <v>261</v>
      </c>
    </row>
    <row r="5" spans="1:14" s="33" customFormat="1" ht="22.8" x14ac:dyDescent="0.4">
      <c r="A5" s="35"/>
    </row>
    <row r="6" spans="1:14" s="33" customFormat="1" ht="22.8" x14ac:dyDescent="0.4">
      <c r="A6" s="35"/>
    </row>
    <row r="7" spans="1:14" s="33" customFormat="1" ht="22.8" x14ac:dyDescent="0.4">
      <c r="A7" s="36" t="s">
        <v>275</v>
      </c>
      <c r="B7" s="35"/>
      <c r="C7" s="35"/>
      <c r="D7" s="35"/>
      <c r="E7" s="35"/>
      <c r="F7" s="35"/>
      <c r="G7" s="35"/>
      <c r="H7" s="35"/>
      <c r="I7" s="35"/>
      <c r="J7" s="35"/>
      <c r="K7" s="35"/>
      <c r="L7" s="35"/>
      <c r="M7" s="35"/>
      <c r="N7" s="35"/>
    </row>
    <row r="8" spans="1:14" ht="15.6" x14ac:dyDescent="0.3">
      <c r="A8" s="84"/>
      <c r="B8" s="4"/>
      <c r="C8" s="4"/>
      <c r="D8" s="4"/>
      <c r="E8" s="4"/>
      <c r="F8" s="4"/>
      <c r="G8" s="4"/>
      <c r="H8" s="4"/>
      <c r="I8" s="4"/>
      <c r="J8" s="4"/>
      <c r="K8" s="4"/>
      <c r="L8" s="4"/>
      <c r="M8" s="4"/>
      <c r="N8" s="4"/>
    </row>
    <row r="9" spans="1:14" s="13" customFormat="1" ht="18" x14ac:dyDescent="0.35">
      <c r="A9" s="31"/>
      <c r="B9" s="31"/>
      <c r="C9" s="31"/>
      <c r="D9" s="31"/>
      <c r="E9" s="31"/>
      <c r="F9" s="31"/>
      <c r="G9" s="86"/>
      <c r="H9" s="31"/>
      <c r="I9" s="283"/>
      <c r="J9" s="87"/>
      <c r="K9" s="31"/>
      <c r="L9" s="86"/>
      <c r="M9" s="31"/>
      <c r="N9" s="283"/>
    </row>
    <row r="10" spans="1:14" s="13" customFormat="1" ht="18" x14ac:dyDescent="0.35">
      <c r="A10" s="31"/>
      <c r="B10" s="31"/>
      <c r="C10" s="31"/>
      <c r="D10" s="31"/>
      <c r="E10" s="31"/>
      <c r="F10" s="31"/>
      <c r="G10" s="443" t="s">
        <v>4</v>
      </c>
      <c r="H10" s="444"/>
      <c r="I10" s="445"/>
      <c r="J10" s="87"/>
      <c r="K10" s="5"/>
      <c r="L10" s="443" t="s">
        <v>5</v>
      </c>
      <c r="M10" s="444"/>
      <c r="N10" s="445"/>
    </row>
    <row r="11" spans="1:14" s="13" customFormat="1" ht="18" x14ac:dyDescent="0.35">
      <c r="A11" s="31"/>
      <c r="B11" s="31"/>
      <c r="C11" s="31"/>
      <c r="D11" s="31"/>
      <c r="E11" s="31"/>
      <c r="F11" s="31"/>
      <c r="G11" s="88" t="s">
        <v>6</v>
      </c>
      <c r="H11" s="88"/>
      <c r="I11" s="88" t="s">
        <v>7</v>
      </c>
      <c r="J11" s="87"/>
      <c r="K11" s="5"/>
      <c r="L11" s="88" t="s">
        <v>6</v>
      </c>
      <c r="M11" s="89"/>
      <c r="N11" s="88" t="s">
        <v>8</v>
      </c>
    </row>
    <row r="12" spans="1:14" s="13" customFormat="1" ht="18" x14ac:dyDescent="0.35">
      <c r="A12" s="31"/>
      <c r="B12" s="31"/>
      <c r="C12" s="31"/>
      <c r="D12" s="31"/>
      <c r="E12" s="31"/>
      <c r="F12" s="31"/>
      <c r="G12" s="90" t="s">
        <v>9</v>
      </c>
      <c r="H12" s="90"/>
      <c r="I12" s="90" t="s">
        <v>9</v>
      </c>
      <c r="J12" s="87"/>
      <c r="K12" s="5"/>
      <c r="L12" s="91" t="s">
        <v>9</v>
      </c>
      <c r="M12" s="92"/>
      <c r="N12" s="91" t="s">
        <v>10</v>
      </c>
    </row>
    <row r="13" spans="1:14" s="13" customFormat="1" ht="18" x14ac:dyDescent="0.35">
      <c r="A13" s="31"/>
      <c r="B13" s="31"/>
      <c r="C13" s="31"/>
      <c r="D13" s="31"/>
      <c r="E13" s="31"/>
      <c r="F13" s="31"/>
      <c r="G13" s="88" t="s">
        <v>142</v>
      </c>
      <c r="H13" s="91"/>
      <c r="I13" s="88" t="s">
        <v>142</v>
      </c>
      <c r="J13" s="87"/>
      <c r="K13" s="5"/>
      <c r="L13" s="88" t="s">
        <v>142</v>
      </c>
      <c r="M13" s="91"/>
      <c r="N13" s="88" t="s">
        <v>142</v>
      </c>
    </row>
    <row r="14" spans="1:14" s="13" customFormat="1" ht="18" x14ac:dyDescent="0.35">
      <c r="A14" s="31"/>
      <c r="B14" s="31"/>
      <c r="C14" s="31"/>
      <c r="D14" s="31"/>
      <c r="E14" s="31"/>
      <c r="F14" s="31"/>
      <c r="G14" s="91" t="s">
        <v>262</v>
      </c>
      <c r="H14" s="91"/>
      <c r="I14" s="91" t="s">
        <v>239</v>
      </c>
      <c r="J14" s="87"/>
      <c r="K14" s="5"/>
      <c r="L14" s="93" t="s">
        <v>262</v>
      </c>
      <c r="M14" s="91"/>
      <c r="N14" s="91" t="s">
        <v>239</v>
      </c>
    </row>
    <row r="15" spans="1:14" s="13" customFormat="1" ht="18" x14ac:dyDescent="0.35">
      <c r="A15" s="31"/>
      <c r="B15" s="31"/>
      <c r="C15" s="31"/>
      <c r="D15" s="31"/>
      <c r="E15" s="31"/>
      <c r="F15" s="94"/>
      <c r="G15" s="95" t="s">
        <v>263</v>
      </c>
      <c r="H15" s="92"/>
      <c r="I15" s="95" t="s">
        <v>240</v>
      </c>
      <c r="J15" s="96"/>
      <c r="K15" s="94"/>
      <c r="L15" s="97" t="s">
        <v>263</v>
      </c>
      <c r="M15" s="92"/>
      <c r="N15" s="95" t="s">
        <v>240</v>
      </c>
    </row>
    <row r="16" spans="1:14" s="13" customFormat="1" ht="28.5" customHeight="1" x14ac:dyDescent="0.35">
      <c r="A16" s="31"/>
      <c r="B16" s="31"/>
      <c r="C16" s="31"/>
      <c r="D16" s="31"/>
      <c r="E16" s="31"/>
      <c r="F16" s="98"/>
      <c r="G16" s="90" t="s">
        <v>2</v>
      </c>
      <c r="H16" s="90"/>
      <c r="I16" s="90" t="s">
        <v>2</v>
      </c>
      <c r="J16" s="87"/>
      <c r="K16" s="98"/>
      <c r="L16" s="90" t="s">
        <v>2</v>
      </c>
      <c r="M16" s="99"/>
      <c r="N16" s="90" t="s">
        <v>2</v>
      </c>
    </row>
    <row r="17" spans="1:14" s="13" customFormat="1" ht="18" x14ac:dyDescent="0.35">
      <c r="A17" s="31"/>
      <c r="B17" s="31"/>
      <c r="C17" s="31"/>
      <c r="D17" s="31"/>
      <c r="E17" s="31"/>
      <c r="F17" s="31"/>
      <c r="G17" s="100"/>
      <c r="H17" s="100"/>
      <c r="I17" s="284"/>
      <c r="J17" s="101"/>
      <c r="K17" s="94"/>
      <c r="L17" s="102"/>
      <c r="M17" s="103"/>
      <c r="N17" s="103"/>
    </row>
    <row r="18" spans="1:14" s="13" customFormat="1" ht="18" x14ac:dyDescent="0.35">
      <c r="A18" s="31"/>
      <c r="B18" s="31"/>
      <c r="C18" s="31"/>
      <c r="D18" s="31"/>
      <c r="E18" s="31"/>
      <c r="F18" s="31"/>
      <c r="G18" s="103"/>
      <c r="H18" s="103"/>
      <c r="I18" s="103"/>
      <c r="J18" s="101"/>
      <c r="K18" s="31"/>
      <c r="L18" s="103"/>
      <c r="M18" s="103"/>
      <c r="N18" s="103"/>
    </row>
    <row r="19" spans="1:14" s="13" customFormat="1" ht="18" x14ac:dyDescent="0.35">
      <c r="A19" s="31"/>
      <c r="B19" s="5"/>
      <c r="C19" s="31"/>
      <c r="D19" s="31"/>
      <c r="E19" s="31"/>
      <c r="F19" s="31"/>
      <c r="G19" s="103"/>
      <c r="H19" s="103"/>
      <c r="I19" s="296"/>
      <c r="J19" s="294"/>
      <c r="K19" s="31"/>
      <c r="L19" s="105"/>
      <c r="M19" s="105"/>
      <c r="N19" s="296"/>
    </row>
    <row r="20" spans="1:14" s="13" customFormat="1" ht="18" x14ac:dyDescent="0.35">
      <c r="A20" s="31"/>
      <c r="B20" s="5"/>
      <c r="C20" s="31"/>
      <c r="D20" s="31"/>
      <c r="E20" s="31"/>
      <c r="F20" s="31"/>
      <c r="G20" s="103"/>
      <c r="H20" s="103"/>
      <c r="I20" s="296"/>
      <c r="J20" s="294"/>
      <c r="K20" s="31"/>
      <c r="L20" s="105"/>
      <c r="M20" s="105"/>
      <c r="N20" s="296"/>
    </row>
    <row r="21" spans="1:14" s="13" customFormat="1" ht="18" x14ac:dyDescent="0.35">
      <c r="A21" s="31"/>
      <c r="B21" s="5" t="s">
        <v>130</v>
      </c>
      <c r="C21" s="31"/>
      <c r="D21" s="31"/>
      <c r="E21" s="31"/>
      <c r="F21" s="295"/>
      <c r="G21" s="296">
        <f>'Condensed IS-30.6.2015'!G35</f>
        <v>41725</v>
      </c>
      <c r="H21" s="103"/>
      <c r="I21" s="296">
        <v>40356</v>
      </c>
      <c r="J21" s="294"/>
      <c r="K21" s="295"/>
      <c r="L21" s="296">
        <f>SUM(G21)</f>
        <v>41725</v>
      </c>
      <c r="M21" s="105"/>
      <c r="N21" s="296">
        <f>SUM(I21)</f>
        <v>40356</v>
      </c>
    </row>
    <row r="22" spans="1:14" s="13" customFormat="1" ht="18" x14ac:dyDescent="0.35">
      <c r="A22" s="31"/>
      <c r="B22" s="5"/>
      <c r="C22" s="31"/>
      <c r="D22" s="31"/>
      <c r="E22" s="31"/>
      <c r="F22" s="31"/>
      <c r="G22" s="103"/>
      <c r="H22" s="103"/>
      <c r="I22" s="296"/>
      <c r="J22" s="294"/>
      <c r="K22" s="31"/>
      <c r="L22" s="296"/>
      <c r="M22" s="105"/>
      <c r="N22" s="296"/>
    </row>
    <row r="23" spans="1:14" s="13" customFormat="1" ht="18" x14ac:dyDescent="0.35">
      <c r="A23" s="31"/>
      <c r="B23" s="5"/>
      <c r="C23" s="31"/>
      <c r="D23" s="31"/>
      <c r="E23" s="31"/>
      <c r="F23" s="31"/>
      <c r="G23" s="297"/>
      <c r="H23" s="103"/>
      <c r="I23" s="297"/>
      <c r="J23" s="298"/>
      <c r="K23" s="31"/>
      <c r="L23" s="296"/>
      <c r="M23" s="105"/>
      <c r="N23" s="297"/>
    </row>
    <row r="24" spans="1:14" s="13" customFormat="1" ht="18" x14ac:dyDescent="0.35">
      <c r="A24" s="31"/>
      <c r="B24" s="5" t="s">
        <v>194</v>
      </c>
      <c r="C24" s="31"/>
      <c r="D24" s="31"/>
      <c r="E24" s="31"/>
      <c r="F24" s="295"/>
      <c r="G24" s="297"/>
      <c r="H24" s="103"/>
      <c r="I24" s="297"/>
      <c r="J24" s="298"/>
      <c r="K24" s="295"/>
      <c r="L24" s="296"/>
      <c r="M24" s="105"/>
      <c r="N24" s="296"/>
    </row>
    <row r="25" spans="1:14" s="13" customFormat="1" ht="18" x14ac:dyDescent="0.35">
      <c r="A25" s="31"/>
      <c r="B25" s="5"/>
      <c r="C25" s="31"/>
      <c r="D25" s="31"/>
      <c r="E25" s="31"/>
      <c r="F25" s="31"/>
      <c r="G25" s="103"/>
      <c r="H25" s="103"/>
      <c r="I25" s="297"/>
      <c r="J25" s="298"/>
      <c r="K25" s="31"/>
      <c r="L25" s="296"/>
      <c r="M25" s="105"/>
      <c r="N25" s="297"/>
    </row>
    <row r="26" spans="1:14" s="13" customFormat="1" ht="18" x14ac:dyDescent="0.35">
      <c r="A26" s="31"/>
      <c r="B26" s="5" t="s">
        <v>193</v>
      </c>
      <c r="C26" s="31"/>
      <c r="D26" s="31"/>
      <c r="E26" s="31"/>
      <c r="F26" s="295"/>
      <c r="G26" s="297">
        <v>7988</v>
      </c>
      <c r="H26" s="103"/>
      <c r="I26" s="297">
        <v>-25876</v>
      </c>
      <c r="J26" s="298"/>
      <c r="K26" s="295"/>
      <c r="L26" s="299">
        <f>SUM(G26)</f>
        <v>7988</v>
      </c>
      <c r="M26" s="105"/>
      <c r="N26" s="299">
        <f>SUM(I26)</f>
        <v>-25876</v>
      </c>
    </row>
    <row r="27" spans="1:14" s="13" customFormat="1" ht="18" x14ac:dyDescent="0.35">
      <c r="A27" s="31"/>
      <c r="B27" s="5"/>
      <c r="C27" s="31"/>
      <c r="D27" s="31"/>
      <c r="E27" s="31"/>
      <c r="F27" s="295"/>
      <c r="G27" s="297"/>
      <c r="H27" s="103"/>
      <c r="I27" s="297"/>
      <c r="J27" s="298"/>
      <c r="K27" s="295"/>
      <c r="L27" s="296"/>
      <c r="M27" s="105"/>
      <c r="N27" s="299"/>
    </row>
    <row r="28" spans="1:14" s="13" customFormat="1" ht="18" x14ac:dyDescent="0.35">
      <c r="A28" s="31"/>
      <c r="B28" s="5" t="s">
        <v>217</v>
      </c>
      <c r="C28" s="31"/>
      <c r="D28" s="31"/>
      <c r="E28" s="31"/>
      <c r="F28" s="295"/>
      <c r="G28" s="297">
        <v>-456</v>
      </c>
      <c r="H28" s="103"/>
      <c r="I28" s="299">
        <v>-18</v>
      </c>
      <c r="J28" s="298"/>
      <c r="K28" s="295"/>
      <c r="L28" s="299">
        <f>SUM(G28)</f>
        <v>-456</v>
      </c>
      <c r="M28" s="105"/>
      <c r="N28" s="299">
        <v>-18</v>
      </c>
    </row>
    <row r="29" spans="1:14" s="13" customFormat="1" ht="18" x14ac:dyDescent="0.35">
      <c r="A29" s="31"/>
      <c r="B29" s="5"/>
      <c r="C29" s="31"/>
      <c r="D29" s="31"/>
      <c r="E29" s="31"/>
      <c r="F29" s="31"/>
      <c r="G29" s="103"/>
      <c r="H29" s="103"/>
      <c r="I29" s="297"/>
      <c r="J29" s="298"/>
      <c r="K29" s="295"/>
      <c r="L29" s="300"/>
      <c r="M29" s="105"/>
      <c r="N29" s="297"/>
    </row>
    <row r="30" spans="1:14" s="13" customFormat="1" ht="19.8" x14ac:dyDescent="0.5">
      <c r="A30" s="31"/>
      <c r="B30" s="5"/>
      <c r="C30" s="31"/>
      <c r="D30" s="31"/>
      <c r="E30" s="31"/>
      <c r="F30" s="31"/>
      <c r="G30" s="301">
        <v>0</v>
      </c>
      <c r="H30" s="103"/>
      <c r="I30" s="308">
        <v>0</v>
      </c>
      <c r="J30" s="302"/>
      <c r="K30" s="295"/>
      <c r="L30" s="301">
        <f>SUM(G30)</f>
        <v>0</v>
      </c>
      <c r="M30" s="105"/>
      <c r="N30" s="308">
        <f>SUM(I30)</f>
        <v>0</v>
      </c>
    </row>
    <row r="31" spans="1:14" s="13" customFormat="1" ht="18" x14ac:dyDescent="0.35">
      <c r="A31" s="31"/>
      <c r="B31" s="5"/>
      <c r="C31" s="31"/>
      <c r="D31" s="31"/>
      <c r="E31" s="31"/>
      <c r="F31" s="31"/>
      <c r="G31" s="103"/>
      <c r="H31" s="103"/>
      <c r="I31" s="296"/>
      <c r="J31" s="294"/>
      <c r="K31" s="31"/>
      <c r="L31" s="300"/>
      <c r="M31" s="105"/>
      <c r="N31" s="296"/>
    </row>
    <row r="32" spans="1:14" s="13" customFormat="1" ht="19.8" x14ac:dyDescent="0.5">
      <c r="A32" s="31"/>
      <c r="B32" s="5" t="s">
        <v>187</v>
      </c>
      <c r="C32" s="31"/>
      <c r="D32" s="31"/>
      <c r="E32" s="31"/>
      <c r="F32" s="295"/>
      <c r="G32" s="303">
        <f>SUM(G21:G30)</f>
        <v>49257</v>
      </c>
      <c r="H32" s="296"/>
      <c r="I32" s="303">
        <f>SUM(I21:I30)</f>
        <v>14462</v>
      </c>
      <c r="J32" s="294"/>
      <c r="K32" s="295"/>
      <c r="L32" s="304">
        <f>SUM(G32)</f>
        <v>49257</v>
      </c>
      <c r="M32" s="296"/>
      <c r="N32" s="303">
        <f>SUM(N21:N30)</f>
        <v>14462</v>
      </c>
    </row>
    <row r="33" spans="1:14" s="13" customFormat="1" ht="18" x14ac:dyDescent="0.35">
      <c r="A33" s="31"/>
      <c r="B33" s="5"/>
      <c r="C33" s="31"/>
      <c r="D33" s="31"/>
      <c r="E33" s="31"/>
      <c r="F33" s="31"/>
      <c r="G33" s="103"/>
      <c r="H33" s="103"/>
      <c r="I33" s="296"/>
      <c r="J33" s="294"/>
      <c r="K33" s="295"/>
      <c r="L33" s="300"/>
      <c r="M33" s="105"/>
      <c r="N33" s="296"/>
    </row>
    <row r="34" spans="1:14" s="13" customFormat="1" ht="18" x14ac:dyDescent="0.35">
      <c r="A34" s="31"/>
      <c r="B34" s="5"/>
      <c r="C34" s="31"/>
      <c r="D34" s="31"/>
      <c r="E34" s="31"/>
      <c r="F34" s="31"/>
      <c r="G34" s="103"/>
      <c r="H34" s="103"/>
      <c r="I34" s="296"/>
      <c r="J34" s="294"/>
      <c r="K34" s="295"/>
      <c r="L34" s="105"/>
      <c r="M34" s="105"/>
      <c r="N34" s="296"/>
    </row>
    <row r="35" spans="1:14" s="13" customFormat="1" ht="18" x14ac:dyDescent="0.35">
      <c r="A35" s="31"/>
      <c r="B35" s="5" t="s">
        <v>131</v>
      </c>
      <c r="C35" s="31"/>
      <c r="D35" s="31"/>
      <c r="E35" s="31"/>
      <c r="F35" s="31"/>
      <c r="G35" s="103"/>
      <c r="H35" s="103"/>
      <c r="I35" s="296"/>
      <c r="J35" s="294"/>
      <c r="K35" s="295"/>
      <c r="L35" s="105"/>
      <c r="M35" s="105"/>
      <c r="N35" s="296"/>
    </row>
    <row r="36" spans="1:14" s="13" customFormat="1" ht="18" x14ac:dyDescent="0.35">
      <c r="A36" s="31"/>
      <c r="B36" s="5" t="s">
        <v>132</v>
      </c>
      <c r="C36" s="31"/>
      <c r="D36" s="31"/>
      <c r="E36" s="31"/>
      <c r="F36" s="305"/>
      <c r="G36" s="299">
        <f>SUM(G39-G37)</f>
        <v>50021</v>
      </c>
      <c r="H36" s="305"/>
      <c r="I36" s="299">
        <f>SUM(I39-I37)</f>
        <v>14281</v>
      </c>
      <c r="J36" s="294"/>
      <c r="K36" s="295"/>
      <c r="L36" s="299">
        <f>SUM(G36)</f>
        <v>50021</v>
      </c>
      <c r="M36" s="105"/>
      <c r="N36" s="299">
        <f>SUM(I36)</f>
        <v>14281</v>
      </c>
    </row>
    <row r="37" spans="1:14" s="13" customFormat="1" ht="18" x14ac:dyDescent="0.35">
      <c r="A37" s="31"/>
      <c r="B37" s="5" t="s">
        <v>133</v>
      </c>
      <c r="C37" s="31"/>
      <c r="D37" s="98"/>
      <c r="E37" s="295"/>
      <c r="G37" s="297">
        <v>-764</v>
      </c>
      <c r="H37" s="295"/>
      <c r="I37" s="299">
        <v>181</v>
      </c>
      <c r="J37" s="295"/>
      <c r="L37" s="299">
        <f>SUM(G37)</f>
        <v>-764</v>
      </c>
      <c r="M37" s="295"/>
      <c r="N37" s="299">
        <f>SUM(I37)</f>
        <v>181</v>
      </c>
    </row>
    <row r="38" spans="1:14" s="13" customFormat="1" ht="18" x14ac:dyDescent="0.35">
      <c r="A38" s="31"/>
      <c r="B38" s="5"/>
      <c r="C38" s="31"/>
      <c r="D38" s="31"/>
      <c r="E38" s="31"/>
      <c r="F38" s="31"/>
      <c r="G38" s="103"/>
      <c r="H38" s="103"/>
      <c r="I38" s="103"/>
      <c r="J38" s="101"/>
      <c r="K38" s="31"/>
      <c r="L38" s="105"/>
      <c r="M38" s="105"/>
      <c r="N38" s="309"/>
    </row>
    <row r="39" spans="1:14" s="13" customFormat="1" ht="18.600000000000001" thickBot="1" x14ac:dyDescent="0.4">
      <c r="A39" s="31"/>
      <c r="B39" s="5" t="s">
        <v>187</v>
      </c>
      <c r="C39" s="31"/>
      <c r="D39" s="31"/>
      <c r="E39" s="31"/>
      <c r="F39" s="31"/>
      <c r="G39" s="306">
        <f>SUM(G32)</f>
        <v>49257</v>
      </c>
      <c r="H39" s="103"/>
      <c r="I39" s="306">
        <f>SUM(I32)</f>
        <v>14462</v>
      </c>
      <c r="J39" s="294"/>
      <c r="K39" s="31"/>
      <c r="L39" s="306">
        <f>SUM(L36:L38)</f>
        <v>49257</v>
      </c>
      <c r="M39" s="105"/>
      <c r="N39" s="306">
        <f>SUM(N36:N38)</f>
        <v>14462</v>
      </c>
    </row>
    <row r="40" spans="1:14" s="13" customFormat="1" ht="18.600000000000001" thickTop="1" x14ac:dyDescent="0.35">
      <c r="A40" s="31"/>
      <c r="B40" s="5"/>
      <c r="C40" s="31"/>
      <c r="D40" s="31"/>
      <c r="E40" s="31"/>
      <c r="F40" s="31"/>
      <c r="G40" s="307"/>
      <c r="H40" s="103"/>
      <c r="I40" s="307"/>
      <c r="J40" s="294"/>
      <c r="K40" s="31"/>
      <c r="L40" s="307"/>
      <c r="M40" s="105"/>
      <c r="N40" s="307"/>
    </row>
    <row r="41" spans="1:14" ht="15" x14ac:dyDescent="0.25">
      <c r="A41" s="15"/>
      <c r="B41" s="15"/>
      <c r="C41" s="15"/>
      <c r="D41" s="15"/>
      <c r="E41" s="15"/>
      <c r="F41" s="15"/>
      <c r="G41" s="15"/>
      <c r="H41" s="15"/>
      <c r="I41" s="15"/>
      <c r="J41" s="15"/>
      <c r="K41" s="15"/>
      <c r="L41" s="15"/>
      <c r="M41" s="15"/>
      <c r="N41" s="15"/>
    </row>
    <row r="42" spans="1:14" ht="15.6" x14ac:dyDescent="0.3">
      <c r="A42" s="15"/>
      <c r="B42" s="4" t="s">
        <v>268</v>
      </c>
      <c r="C42" s="15"/>
      <c r="D42" s="15"/>
      <c r="E42" s="15"/>
      <c r="F42" s="15"/>
      <c r="G42" s="15"/>
      <c r="H42" s="15"/>
      <c r="I42" s="15"/>
      <c r="J42" s="15"/>
      <c r="K42" s="15"/>
      <c r="L42" s="15"/>
      <c r="M42" s="15"/>
      <c r="N42" s="15"/>
    </row>
    <row r="43" spans="1:14" ht="15.6" x14ac:dyDescent="0.3">
      <c r="A43" s="15"/>
      <c r="B43" s="4" t="s">
        <v>190</v>
      </c>
      <c r="C43" s="15"/>
      <c r="D43" s="15"/>
      <c r="E43" s="15"/>
      <c r="F43" s="15"/>
      <c r="G43" s="15"/>
      <c r="H43" s="15"/>
      <c r="I43" s="15"/>
      <c r="J43" s="15"/>
      <c r="K43" s="15"/>
      <c r="L43" s="15"/>
      <c r="M43" s="15"/>
      <c r="N43" s="15"/>
    </row>
    <row r="44" spans="1:14" ht="15.6" x14ac:dyDescent="0.3">
      <c r="A44" s="15"/>
      <c r="B44" s="4" t="s">
        <v>23</v>
      </c>
      <c r="C44" s="15"/>
      <c r="D44" s="15"/>
      <c r="E44" s="15"/>
      <c r="F44" s="15"/>
      <c r="G44" s="15"/>
      <c r="H44" s="15"/>
      <c r="I44" s="15"/>
      <c r="J44" s="15"/>
      <c r="K44" s="15"/>
      <c r="L44" s="15"/>
      <c r="M44" s="15"/>
      <c r="N44" s="15"/>
    </row>
    <row r="45" spans="1:14" ht="15" x14ac:dyDescent="0.25">
      <c r="A45" s="15"/>
      <c r="B45" s="15"/>
      <c r="C45" s="15"/>
      <c r="D45" s="15"/>
      <c r="E45" s="15"/>
      <c r="F45" s="15"/>
      <c r="G45" s="111"/>
      <c r="H45" s="15"/>
      <c r="I45" s="15"/>
      <c r="J45" s="15"/>
      <c r="K45" s="15"/>
      <c r="L45" s="15"/>
      <c r="M45" s="15"/>
      <c r="N45" s="15"/>
    </row>
    <row r="46" spans="1:14" ht="15" x14ac:dyDescent="0.25">
      <c r="B46" s="15"/>
      <c r="C46" s="15"/>
      <c r="D46" s="15"/>
      <c r="E46" s="15"/>
      <c r="F46" s="15"/>
      <c r="G46" s="15"/>
      <c r="H46" s="15"/>
      <c r="I46" s="15"/>
      <c r="J46" s="15"/>
      <c r="K46" s="15"/>
      <c r="L46" s="15"/>
      <c r="M46" s="15"/>
      <c r="N46" s="15"/>
    </row>
    <row r="47" spans="1:14" ht="15" x14ac:dyDescent="0.25">
      <c r="B47" s="15"/>
      <c r="C47" s="15"/>
      <c r="D47" s="15"/>
      <c r="E47" s="15"/>
      <c r="F47" s="15"/>
      <c r="G47" s="15"/>
      <c r="H47" s="15"/>
      <c r="I47" s="15"/>
      <c r="J47" s="15"/>
      <c r="K47" s="15"/>
      <c r="L47" s="15"/>
      <c r="M47" s="15"/>
      <c r="N47" s="15"/>
    </row>
    <row r="48" spans="1:14" ht="15" x14ac:dyDescent="0.25">
      <c r="B48" s="15"/>
      <c r="C48" s="15"/>
      <c r="D48" s="15"/>
      <c r="E48" s="15"/>
      <c r="F48" s="15"/>
      <c r="G48" s="15"/>
      <c r="H48" s="15"/>
      <c r="I48" s="15"/>
      <c r="J48" s="15"/>
      <c r="K48" s="15"/>
      <c r="L48" s="15"/>
      <c r="M48" s="15"/>
      <c r="N48" s="15"/>
    </row>
    <row r="49" spans="2:14" ht="15" x14ac:dyDescent="0.25">
      <c r="B49" s="15"/>
      <c r="C49" s="15"/>
      <c r="D49" s="15"/>
      <c r="E49" s="15"/>
      <c r="F49" s="15"/>
      <c r="G49" s="15"/>
      <c r="H49" s="15"/>
      <c r="I49" s="15"/>
      <c r="J49" s="15"/>
      <c r="K49" s="15"/>
      <c r="L49" s="15"/>
      <c r="M49" s="15"/>
      <c r="N49" s="15"/>
    </row>
    <row r="50" spans="2:14" ht="15" x14ac:dyDescent="0.25">
      <c r="B50" s="15"/>
      <c r="C50" s="15"/>
      <c r="D50" s="15"/>
      <c r="E50" s="15"/>
      <c r="F50" s="15"/>
      <c r="G50" s="15"/>
      <c r="H50" s="15"/>
      <c r="I50" s="15"/>
      <c r="J50" s="15"/>
      <c r="K50" s="15"/>
      <c r="L50" s="15"/>
      <c r="M50" s="15"/>
      <c r="N50" s="15"/>
    </row>
    <row r="51" spans="2:14" ht="15" x14ac:dyDescent="0.25">
      <c r="B51" s="15"/>
      <c r="C51" s="15"/>
      <c r="D51" s="15"/>
      <c r="E51" s="15"/>
      <c r="F51" s="15"/>
      <c r="G51" s="15"/>
      <c r="H51" s="15"/>
      <c r="I51" s="15"/>
      <c r="J51" s="15"/>
      <c r="K51" s="15"/>
      <c r="L51" s="15"/>
      <c r="M51" s="15"/>
      <c r="N51" s="15"/>
    </row>
  </sheetData>
  <mergeCells count="2">
    <mergeCell ref="G10:I10"/>
    <mergeCell ref="L10:N10"/>
  </mergeCells>
  <pageMargins left="0.70866141732283472" right="0.70866141732283472" top="0.74803149606299213" bottom="0.74803149606299213" header="0.31496062992125984" footer="0.31496062992125984"/>
  <pageSetup paperSize="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topLeftCell="A46" zoomScaleNormal="100" workbookViewId="0">
      <selection activeCell="B58" sqref="B58"/>
    </sheetView>
  </sheetViews>
  <sheetFormatPr defaultColWidth="9.109375" defaultRowHeight="13.2" x14ac:dyDescent="0.25"/>
  <cols>
    <col min="1" max="5" width="9.109375" style="1"/>
    <col min="6" max="6" width="18.6640625" style="1" customWidth="1"/>
    <col min="7" max="7" width="17.109375" style="1" customWidth="1"/>
    <col min="8" max="8" width="14.33203125" style="76" customWidth="1"/>
    <col min="9" max="9" width="11.88671875" style="2" customWidth="1"/>
    <col min="10" max="10" width="9.109375" style="1"/>
    <col min="11" max="11" width="14.109375" style="1" customWidth="1"/>
    <col min="12" max="16384" width="9.109375" style="1"/>
  </cols>
  <sheetData>
    <row r="1" spans="1:12" s="33" customFormat="1" ht="27.6" x14ac:dyDescent="0.6">
      <c r="A1" s="32" t="s">
        <v>198</v>
      </c>
      <c r="H1" s="75"/>
      <c r="I1" s="34"/>
    </row>
    <row r="2" spans="1:12" s="33" customFormat="1" ht="22.8" x14ac:dyDescent="0.4">
      <c r="A2" s="34" t="s">
        <v>3</v>
      </c>
      <c r="H2" s="75"/>
      <c r="I2" s="34"/>
    </row>
    <row r="3" spans="1:12" s="33" customFormat="1" ht="22.8" x14ac:dyDescent="0.4">
      <c r="A3" s="35"/>
      <c r="H3" s="75"/>
      <c r="I3" s="34"/>
    </row>
    <row r="4" spans="1:12" s="33" customFormat="1" ht="22.8" x14ac:dyDescent="0.4">
      <c r="A4" s="34" t="s">
        <v>1</v>
      </c>
      <c r="H4" s="75"/>
      <c r="I4" s="34"/>
    </row>
    <row r="5" spans="1:12" s="33" customFormat="1" ht="22.8" x14ac:dyDescent="0.4">
      <c r="H5" s="75"/>
      <c r="I5" s="34"/>
    </row>
    <row r="6" spans="1:12" s="33" customFormat="1" ht="22.8" x14ac:dyDescent="0.4">
      <c r="A6" s="36" t="s">
        <v>188</v>
      </c>
      <c r="H6" s="75"/>
      <c r="I6" s="34"/>
    </row>
    <row r="7" spans="1:12" ht="17.399999999999999" x14ac:dyDescent="0.3">
      <c r="A7" s="5"/>
      <c r="K7" s="6"/>
    </row>
    <row r="8" spans="1:12" ht="13.8" x14ac:dyDescent="0.25">
      <c r="H8" s="77" t="s">
        <v>24</v>
      </c>
      <c r="I8" s="6"/>
      <c r="J8" s="6"/>
      <c r="K8" s="6" t="s">
        <v>24</v>
      </c>
    </row>
    <row r="9" spans="1:12" ht="13.8" x14ac:dyDescent="0.25">
      <c r="G9" s="7"/>
      <c r="H9" s="77" t="s">
        <v>263</v>
      </c>
      <c r="I9" s="6"/>
      <c r="J9" s="8"/>
      <c r="K9" s="6" t="s">
        <v>266</v>
      </c>
    </row>
    <row r="10" spans="1:12" ht="13.8" x14ac:dyDescent="0.25">
      <c r="H10" s="77" t="s">
        <v>2</v>
      </c>
      <c r="I10" s="6"/>
      <c r="J10" s="6"/>
      <c r="K10" s="6" t="s">
        <v>2</v>
      </c>
    </row>
    <row r="11" spans="1:12" ht="21" x14ac:dyDescent="0.4">
      <c r="B11" s="9" t="s">
        <v>112</v>
      </c>
      <c r="H11" s="77" t="s">
        <v>147</v>
      </c>
      <c r="I11" s="6"/>
      <c r="K11" s="6" t="s">
        <v>141</v>
      </c>
    </row>
    <row r="13" spans="1:12" ht="18" x14ac:dyDescent="0.35">
      <c r="B13" s="10" t="s">
        <v>25</v>
      </c>
      <c r="F13" s="342"/>
      <c r="H13" s="42">
        <v>1265333</v>
      </c>
      <c r="I13" s="28"/>
      <c r="J13" s="11"/>
      <c r="K13" s="42">
        <v>1239388</v>
      </c>
      <c r="L13" s="40"/>
    </row>
    <row r="14" spans="1:12" ht="18" x14ac:dyDescent="0.35">
      <c r="B14" s="10" t="s">
        <v>27</v>
      </c>
      <c r="F14" s="342"/>
      <c r="H14" s="43">
        <v>6254</v>
      </c>
      <c r="I14" s="29"/>
      <c r="J14" s="11"/>
      <c r="K14" s="43">
        <v>6266</v>
      </c>
      <c r="L14" s="40"/>
    </row>
    <row r="15" spans="1:12" ht="18" x14ac:dyDescent="0.35">
      <c r="B15" s="10" t="s">
        <v>114</v>
      </c>
      <c r="F15" s="342"/>
      <c r="H15" s="43">
        <v>118429</v>
      </c>
      <c r="I15" s="29"/>
      <c r="J15" s="11"/>
      <c r="K15" s="43">
        <v>117014</v>
      </c>
      <c r="L15" s="40"/>
    </row>
    <row r="16" spans="1:12" ht="18" x14ac:dyDescent="0.35">
      <c r="B16" s="10" t="s">
        <v>143</v>
      </c>
      <c r="F16" s="342"/>
      <c r="H16" s="43">
        <v>53196</v>
      </c>
      <c r="I16" s="29"/>
      <c r="J16" s="11"/>
      <c r="K16" s="43">
        <v>57508</v>
      </c>
      <c r="L16" s="40"/>
    </row>
    <row r="17" spans="2:12" ht="18" x14ac:dyDescent="0.35">
      <c r="B17" s="10" t="s">
        <v>113</v>
      </c>
      <c r="F17" s="342"/>
      <c r="H17" s="43">
        <v>33350</v>
      </c>
      <c r="I17" s="29"/>
      <c r="J17" s="11"/>
      <c r="K17" s="43">
        <v>29151</v>
      </c>
      <c r="L17" s="40"/>
    </row>
    <row r="18" spans="2:12" ht="18" x14ac:dyDescent="0.35">
      <c r="B18" s="10" t="s">
        <v>26</v>
      </c>
      <c r="F18" s="342"/>
      <c r="H18" s="43">
        <v>98249</v>
      </c>
      <c r="I18" s="29"/>
      <c r="J18" s="11"/>
      <c r="K18" s="43">
        <v>94661</v>
      </c>
      <c r="L18" s="40"/>
    </row>
    <row r="19" spans="2:12" ht="18" x14ac:dyDescent="0.35">
      <c r="B19" s="31" t="s">
        <v>273</v>
      </c>
      <c r="F19" s="342"/>
      <c r="H19" s="43">
        <v>61731</v>
      </c>
      <c r="I19" s="29"/>
      <c r="J19" s="11"/>
      <c r="K19" s="43">
        <v>61560</v>
      </c>
      <c r="L19" s="40"/>
    </row>
    <row r="20" spans="2:12" ht="18" x14ac:dyDescent="0.35">
      <c r="B20" s="10" t="s">
        <v>111</v>
      </c>
      <c r="F20" s="342"/>
      <c r="H20" s="43">
        <v>209</v>
      </c>
      <c r="I20" s="29"/>
      <c r="J20" s="11"/>
      <c r="K20" s="43">
        <v>1082</v>
      </c>
      <c r="L20" s="40"/>
    </row>
    <row r="21" spans="2:12" ht="18" x14ac:dyDescent="0.35">
      <c r="B21" s="31" t="s">
        <v>199</v>
      </c>
      <c r="F21" s="342"/>
      <c r="H21" s="43">
        <v>6001</v>
      </c>
      <c r="I21" s="29"/>
      <c r="J21" s="11"/>
      <c r="K21" s="43">
        <v>5190</v>
      </c>
      <c r="L21" s="40"/>
    </row>
    <row r="22" spans="2:12" ht="17.399999999999999" x14ac:dyDescent="0.3">
      <c r="B22" s="3" t="s">
        <v>144</v>
      </c>
      <c r="G22" s="14"/>
      <c r="H22" s="45">
        <f>SUM(H13:H21)</f>
        <v>1642752</v>
      </c>
      <c r="I22" s="28"/>
      <c r="J22" s="11"/>
      <c r="K22" s="45">
        <f>SUM(K13:K21)</f>
        <v>1611820</v>
      </c>
    </row>
    <row r="23" spans="2:12" x14ac:dyDescent="0.25">
      <c r="G23" s="14"/>
      <c r="H23" s="23"/>
      <c r="I23" s="11"/>
      <c r="J23" s="11"/>
      <c r="K23" s="11"/>
    </row>
    <row r="24" spans="2:12" ht="20.399999999999999" x14ac:dyDescent="0.35">
      <c r="B24" s="12" t="s">
        <v>28</v>
      </c>
      <c r="H24" s="23"/>
      <c r="I24" s="11"/>
      <c r="J24" s="11"/>
      <c r="K24" s="11"/>
    </row>
    <row r="25" spans="2:12" ht="17.399999999999999" x14ac:dyDescent="0.3">
      <c r="B25" s="13" t="s">
        <v>29</v>
      </c>
      <c r="F25" s="14"/>
      <c r="G25" s="343" t="s">
        <v>299</v>
      </c>
      <c r="H25" s="42">
        <v>265209</v>
      </c>
      <c r="I25" s="29"/>
      <c r="J25" s="41" t="s">
        <v>301</v>
      </c>
      <c r="K25" s="42">
        <v>334608</v>
      </c>
    </row>
    <row r="26" spans="2:12" ht="17.399999999999999" x14ac:dyDescent="0.3">
      <c r="B26" s="13" t="s">
        <v>115</v>
      </c>
      <c r="G26" s="343"/>
      <c r="H26" s="43">
        <v>90196</v>
      </c>
      <c r="I26" s="29"/>
      <c r="J26" s="11"/>
      <c r="K26" s="43">
        <v>88899</v>
      </c>
    </row>
    <row r="27" spans="2:12" ht="17.399999999999999" x14ac:dyDescent="0.3">
      <c r="B27" s="13" t="s">
        <v>140</v>
      </c>
      <c r="G27" s="343" t="s">
        <v>300</v>
      </c>
      <c r="H27" s="43">
        <v>269987</v>
      </c>
      <c r="I27" s="29"/>
      <c r="J27" s="41" t="s">
        <v>302</v>
      </c>
      <c r="K27" s="43">
        <v>231655</v>
      </c>
    </row>
    <row r="28" spans="2:12" ht="17.399999999999999" x14ac:dyDescent="0.3">
      <c r="B28" s="13" t="s">
        <v>229</v>
      </c>
      <c r="F28" s="13"/>
      <c r="G28" s="342"/>
      <c r="H28" s="43">
        <v>104134</v>
      </c>
      <c r="I28" s="29"/>
      <c r="J28" s="11"/>
      <c r="K28" s="43">
        <f>SUM(75193+32447)</f>
        <v>107640</v>
      </c>
    </row>
    <row r="29" spans="2:12" ht="17.399999999999999" x14ac:dyDescent="0.3">
      <c r="B29" s="13" t="s">
        <v>145</v>
      </c>
      <c r="F29" s="13"/>
      <c r="G29" s="342"/>
      <c r="H29" s="43">
        <v>3440</v>
      </c>
      <c r="I29" s="29"/>
      <c r="J29" s="11"/>
      <c r="K29" s="43">
        <v>5223</v>
      </c>
    </row>
    <row r="30" spans="2:12" ht="17.399999999999999" x14ac:dyDescent="0.3">
      <c r="B30" s="13" t="s">
        <v>274</v>
      </c>
      <c r="F30" s="13"/>
      <c r="G30" s="342"/>
      <c r="H30" s="43">
        <v>0</v>
      </c>
      <c r="I30" s="29"/>
      <c r="J30" s="11"/>
      <c r="K30" s="43">
        <v>4690</v>
      </c>
    </row>
    <row r="31" spans="2:12" ht="17.399999999999999" x14ac:dyDescent="0.3">
      <c r="B31" s="13" t="s">
        <v>146</v>
      </c>
      <c r="G31" s="342"/>
      <c r="H31" s="44">
        <v>206273</v>
      </c>
      <c r="I31" s="29"/>
      <c r="J31" s="11"/>
      <c r="K31" s="44">
        <v>200733</v>
      </c>
    </row>
    <row r="32" spans="2:12" x14ac:dyDescent="0.25">
      <c r="H32" s="46">
        <f>SUM(H25:H31)</f>
        <v>939239</v>
      </c>
      <c r="I32" s="29"/>
      <c r="J32" s="11"/>
      <c r="K32" s="310">
        <f>SUM(K25:K31)</f>
        <v>973448</v>
      </c>
    </row>
    <row r="33" spans="2:11" ht="21.6" thickBot="1" x14ac:dyDescent="0.45">
      <c r="B33" s="9" t="s">
        <v>116</v>
      </c>
      <c r="H33" s="22">
        <f>SUM(H32+H22)</f>
        <v>2581991</v>
      </c>
      <c r="I33" s="29"/>
      <c r="J33" s="11"/>
      <c r="K33" s="311">
        <f>SUM(K32+K22)</f>
        <v>2585268</v>
      </c>
    </row>
    <row r="34" spans="2:11" ht="13.8" thickTop="1" x14ac:dyDescent="0.25">
      <c r="H34" s="23"/>
      <c r="I34" s="11"/>
      <c r="J34" s="11"/>
      <c r="K34" s="11"/>
    </row>
    <row r="35" spans="2:11" ht="17.399999999999999" x14ac:dyDescent="0.3">
      <c r="B35" s="5"/>
      <c r="F35" s="342"/>
      <c r="H35" s="23"/>
      <c r="I35" s="11"/>
      <c r="J35" s="11"/>
      <c r="K35" s="11"/>
    </row>
    <row r="36" spans="2:11" ht="21" x14ac:dyDescent="0.4">
      <c r="B36" s="9" t="s">
        <v>117</v>
      </c>
      <c r="F36" s="342"/>
      <c r="H36" s="23"/>
      <c r="I36" s="11"/>
      <c r="J36" s="11"/>
      <c r="K36" s="11"/>
    </row>
    <row r="37" spans="2:11" x14ac:dyDescent="0.25">
      <c r="F37" s="342"/>
      <c r="H37" s="23"/>
      <c r="I37" s="11"/>
      <c r="J37" s="11"/>
      <c r="K37" s="11"/>
    </row>
    <row r="38" spans="2:11" ht="21" x14ac:dyDescent="0.4">
      <c r="B38" s="9" t="s">
        <v>122</v>
      </c>
      <c r="F38" s="342"/>
      <c r="H38" s="23"/>
      <c r="I38" s="11"/>
      <c r="J38" s="11"/>
      <c r="K38" s="11"/>
    </row>
    <row r="39" spans="2:11" ht="15" x14ac:dyDescent="0.25">
      <c r="B39" s="15" t="s">
        <v>123</v>
      </c>
      <c r="F39" s="342"/>
      <c r="H39" s="42">
        <v>312007</v>
      </c>
      <c r="I39" s="29"/>
      <c r="J39" s="11"/>
      <c r="K39" s="42">
        <v>312007</v>
      </c>
    </row>
    <row r="40" spans="2:11" ht="15" x14ac:dyDescent="0.25">
      <c r="B40" s="15" t="s">
        <v>335</v>
      </c>
      <c r="F40" s="342"/>
      <c r="H40" s="43">
        <v>308018</v>
      </c>
      <c r="I40" s="29"/>
      <c r="J40" s="11"/>
      <c r="K40" s="43">
        <v>308018</v>
      </c>
    </row>
    <row r="41" spans="2:11" ht="15" x14ac:dyDescent="0.25">
      <c r="B41" s="15" t="s">
        <v>336</v>
      </c>
      <c r="H41" s="44">
        <v>856579</v>
      </c>
      <c r="I41" s="29"/>
      <c r="J41" s="11"/>
      <c r="K41" s="44">
        <v>806558</v>
      </c>
    </row>
    <row r="42" spans="2:11" ht="17.399999999999999" x14ac:dyDescent="0.3">
      <c r="B42" s="5" t="s">
        <v>118</v>
      </c>
      <c r="H42" s="43">
        <f>SUM(H39:H41)</f>
        <v>1476604</v>
      </c>
      <c r="I42" s="29"/>
      <c r="J42" s="11"/>
      <c r="K42" s="312">
        <f>SUM(K39:K41)</f>
        <v>1426583</v>
      </c>
    </row>
    <row r="43" spans="2:11" ht="15" x14ac:dyDescent="0.25">
      <c r="B43" s="15" t="s">
        <v>124</v>
      </c>
      <c r="H43" s="44">
        <v>72103</v>
      </c>
      <c r="I43" s="29"/>
      <c r="J43" s="11"/>
      <c r="K43" s="44">
        <v>72867</v>
      </c>
    </row>
    <row r="44" spans="2:11" ht="21" x14ac:dyDescent="0.4">
      <c r="B44" s="9" t="s">
        <v>119</v>
      </c>
      <c r="H44" s="45">
        <f>SUM(H42:H43)</f>
        <v>1548707</v>
      </c>
      <c r="I44" s="29"/>
      <c r="J44" s="11"/>
      <c r="K44" s="313">
        <f>SUM(K42:K43)</f>
        <v>1499450</v>
      </c>
    </row>
    <row r="45" spans="2:11" x14ac:dyDescent="0.25">
      <c r="H45" s="23"/>
      <c r="I45" s="24"/>
      <c r="J45" s="11"/>
      <c r="K45" s="11"/>
    </row>
    <row r="46" spans="2:11" ht="21" x14ac:dyDescent="0.4">
      <c r="B46" s="9" t="s">
        <v>120</v>
      </c>
      <c r="H46" s="23"/>
      <c r="I46" s="11"/>
      <c r="J46" s="11"/>
      <c r="K46" s="11"/>
    </row>
    <row r="47" spans="2:11" ht="15" x14ac:dyDescent="0.25">
      <c r="B47" s="15" t="s">
        <v>179</v>
      </c>
      <c r="G47" s="151">
        <f>SUM(H47/H44)</f>
        <v>0.22017528170273654</v>
      </c>
      <c r="H47" s="42">
        <v>340987</v>
      </c>
      <c r="I47" s="29"/>
      <c r="J47" s="151">
        <f>SUM(K47/K44)</f>
        <v>0.21743172496582081</v>
      </c>
      <c r="K47" s="42">
        <v>326028</v>
      </c>
    </row>
    <row r="48" spans="2:11" ht="15" x14ac:dyDescent="0.25">
      <c r="B48" s="15" t="s">
        <v>189</v>
      </c>
      <c r="G48" s="16"/>
      <c r="H48" s="43">
        <v>1322</v>
      </c>
      <c r="I48" s="29"/>
      <c r="J48" s="16"/>
      <c r="K48" s="43">
        <v>1666</v>
      </c>
    </row>
    <row r="49" spans="2:11" ht="15" x14ac:dyDescent="0.25">
      <c r="B49" s="15" t="s">
        <v>125</v>
      </c>
      <c r="H49" s="44">
        <v>72089</v>
      </c>
      <c r="I49" s="29"/>
      <c r="J49" s="11"/>
      <c r="K49" s="44">
        <v>72058</v>
      </c>
    </row>
    <row r="50" spans="2:11" ht="14.4" x14ac:dyDescent="0.3">
      <c r="B50" s="17"/>
      <c r="F50" s="18"/>
      <c r="G50" s="19"/>
      <c r="H50" s="45">
        <f>SUM(H47:H49)</f>
        <v>414398</v>
      </c>
      <c r="I50" s="29"/>
      <c r="J50" s="11"/>
      <c r="K50" s="314">
        <f>SUM(K47:K49)</f>
        <v>399752</v>
      </c>
    </row>
    <row r="51" spans="2:11" ht="13.8" x14ac:dyDescent="0.25">
      <c r="B51" s="20"/>
      <c r="H51" s="23"/>
      <c r="I51" s="11"/>
      <c r="J51" s="11"/>
      <c r="K51" s="11"/>
    </row>
    <row r="52" spans="2:11" ht="20.399999999999999" x14ac:dyDescent="0.35">
      <c r="B52" s="12" t="s">
        <v>30</v>
      </c>
      <c r="H52" s="23"/>
      <c r="I52" s="11"/>
      <c r="J52" s="11"/>
      <c r="K52" s="11"/>
    </row>
    <row r="53" spans="2:11" ht="15" x14ac:dyDescent="0.25">
      <c r="B53" s="15" t="s">
        <v>126</v>
      </c>
      <c r="H53" s="42">
        <v>206551</v>
      </c>
      <c r="I53" s="29"/>
      <c r="J53" s="11"/>
      <c r="K53" s="42">
        <v>238302</v>
      </c>
    </row>
    <row r="54" spans="2:11" ht="15" x14ac:dyDescent="0.25">
      <c r="B54" s="15" t="s">
        <v>289</v>
      </c>
      <c r="H54" s="43">
        <v>726</v>
      </c>
      <c r="I54" s="29"/>
      <c r="J54" s="11"/>
      <c r="K54" s="43">
        <v>3149</v>
      </c>
    </row>
    <row r="55" spans="2:11" ht="15" x14ac:dyDescent="0.25">
      <c r="B55" s="15" t="s">
        <v>127</v>
      </c>
      <c r="H55" s="43">
        <v>401178</v>
      </c>
      <c r="I55" s="29"/>
      <c r="J55" s="11"/>
      <c r="K55" s="43">
        <v>430963</v>
      </c>
    </row>
    <row r="56" spans="2:11" ht="15" x14ac:dyDescent="0.25">
      <c r="B56" s="15" t="s">
        <v>128</v>
      </c>
      <c r="H56" s="44">
        <v>10431</v>
      </c>
      <c r="I56" s="29"/>
      <c r="J56" s="11"/>
      <c r="K56" s="44">
        <v>13652</v>
      </c>
    </row>
    <row r="57" spans="2:11" x14ac:dyDescent="0.25">
      <c r="H57" s="46">
        <f>SUM(H53:H56)</f>
        <v>618886</v>
      </c>
      <c r="I57" s="29"/>
      <c r="J57" s="11"/>
      <c r="K57" s="46">
        <f>SUM(K53:K56)</f>
        <v>686066</v>
      </c>
    </row>
    <row r="58" spans="2:11" ht="21" x14ac:dyDescent="0.4">
      <c r="B58" s="9"/>
      <c r="H58" s="45">
        <f>SUM(H57+H50)</f>
        <v>1033284</v>
      </c>
      <c r="I58" s="29"/>
      <c r="J58" s="11"/>
      <c r="K58" s="314">
        <f>SUM(K57+K50)</f>
        <v>1085818</v>
      </c>
    </row>
    <row r="59" spans="2:11" ht="21.6" thickBot="1" x14ac:dyDescent="0.45">
      <c r="B59" s="9" t="s">
        <v>121</v>
      </c>
      <c r="H59" s="78">
        <f>SUM(H58+H44)</f>
        <v>2581991</v>
      </c>
      <c r="I59" s="29"/>
      <c r="J59" s="11"/>
      <c r="K59" s="315">
        <f>SUM(K58+K44)</f>
        <v>2585268</v>
      </c>
    </row>
    <row r="60" spans="2:11" ht="13.8" thickTop="1" x14ac:dyDescent="0.25">
      <c r="H60" s="23"/>
      <c r="I60" s="11"/>
      <c r="J60" s="11"/>
      <c r="K60" s="11"/>
    </row>
    <row r="61" spans="2:11" x14ac:dyDescent="0.25">
      <c r="H61" s="74">
        <f>SUM(H42)/H62</f>
        <v>1.1831487890105117</v>
      </c>
      <c r="I61" s="21"/>
      <c r="J61" s="11"/>
      <c r="K61" s="21">
        <f>SUM(K42)/K62</f>
        <v>1.143068790869443</v>
      </c>
    </row>
    <row r="62" spans="2:11" ht="13.8" thickBot="1" x14ac:dyDescent="0.3">
      <c r="H62" s="22">
        <f>SUM('Bursa notes-30.6.15'!F155)</f>
        <v>1248029</v>
      </c>
      <c r="I62" s="30"/>
      <c r="J62" s="11"/>
      <c r="K62" s="22">
        <v>1248029</v>
      </c>
    </row>
    <row r="63" spans="2:11" ht="13.8" thickTop="1" x14ac:dyDescent="0.25">
      <c r="H63" s="23"/>
      <c r="I63" s="23"/>
      <c r="J63" s="11"/>
      <c r="K63" s="23"/>
    </row>
    <row r="64" spans="2:11" x14ac:dyDescent="0.25">
      <c r="H64" s="417">
        <f>SUM(H33-H59)</f>
        <v>0</v>
      </c>
      <c r="I64" s="24"/>
      <c r="J64" s="11"/>
      <c r="K64" s="24">
        <f>SUM(K33-K59)</f>
        <v>0</v>
      </c>
    </row>
    <row r="65" spans="1:11" ht="13.8" x14ac:dyDescent="0.25">
      <c r="B65" s="25"/>
    </row>
    <row r="66" spans="1:11" ht="15.6" hidden="1" x14ac:dyDescent="0.4">
      <c r="H66" s="79" t="e">
        <f>SUM(H43-#REF!)</f>
        <v>#REF!</v>
      </c>
      <c r="I66" s="26"/>
      <c r="J66" s="27"/>
      <c r="K66" s="27" t="e">
        <f>SUM(K43-#REF!)</f>
        <v>#REF!</v>
      </c>
    </row>
    <row r="68" spans="1:11" ht="24.75" customHeight="1" x14ac:dyDescent="0.3">
      <c r="A68" s="4" t="s">
        <v>269</v>
      </c>
    </row>
    <row r="69" spans="1:11" ht="15.6" x14ac:dyDescent="0.3">
      <c r="A69" s="4" t="s">
        <v>190</v>
      </c>
    </row>
  </sheetData>
  <phoneticPr fontId="2" type="noConversion"/>
  <pageMargins left="0.75" right="0.75" top="1" bottom="1" header="0.5" footer="0.5"/>
  <pageSetup paperSize="8"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8" zoomScale="82" zoomScaleNormal="82" workbookViewId="0">
      <pane xSplit="4" ySplit="3" topLeftCell="E26" activePane="bottomRight" state="frozen"/>
      <selection activeCell="A8" sqref="A8"/>
      <selection pane="topRight" activeCell="E8" sqref="E8"/>
      <selection pane="bottomLeft" activeCell="A11" sqref="A11"/>
      <selection pane="bottomRight" activeCell="E11" sqref="E11"/>
    </sheetView>
  </sheetViews>
  <sheetFormatPr defaultColWidth="9.109375" defaultRowHeight="13.2" x14ac:dyDescent="0.25"/>
  <cols>
    <col min="1" max="3" width="9.109375" style="384"/>
    <col min="4" max="4" width="26.5546875" style="384" customWidth="1"/>
    <col min="5" max="5" width="19.88671875" style="384" customWidth="1"/>
    <col min="6" max="6" width="18.33203125" style="384" customWidth="1"/>
    <col min="7" max="7" width="19" style="384" customWidth="1"/>
    <col min="8" max="9" width="25.109375" style="384" customWidth="1"/>
    <col min="10" max="10" width="25.33203125" style="384" customWidth="1"/>
    <col min="11" max="11" width="18.44140625" style="384" bestFit="1" customWidth="1"/>
    <col min="12" max="12" width="19.109375" style="386" customWidth="1"/>
    <col min="13" max="13" width="14" style="384" customWidth="1"/>
    <col min="14" max="14" width="18.109375" style="386" bestFit="1" customWidth="1"/>
    <col min="15" max="16384" width="9.109375" style="384"/>
  </cols>
  <sheetData>
    <row r="1" spans="1:14" s="368" customFormat="1" ht="27.6" x14ac:dyDescent="0.6">
      <c r="A1" s="367" t="s">
        <v>198</v>
      </c>
      <c r="L1" s="369"/>
      <c r="N1" s="369"/>
    </row>
    <row r="2" spans="1:14" s="368" customFormat="1" ht="22.8" x14ac:dyDescent="0.4">
      <c r="A2" s="369" t="s">
        <v>3</v>
      </c>
      <c r="L2" s="369"/>
      <c r="N2" s="369"/>
    </row>
    <row r="3" spans="1:14" s="368" customFormat="1" ht="22.8" x14ac:dyDescent="0.4">
      <c r="L3" s="369"/>
      <c r="N3" s="369"/>
    </row>
    <row r="4" spans="1:14" s="368" customFormat="1" ht="22.8" x14ac:dyDescent="0.4">
      <c r="A4" s="369" t="s">
        <v>261</v>
      </c>
      <c r="L4" s="369"/>
      <c r="N4" s="369"/>
    </row>
    <row r="5" spans="1:14" s="368" customFormat="1" ht="22.8" x14ac:dyDescent="0.4">
      <c r="L5" s="369"/>
      <c r="N5" s="369"/>
    </row>
    <row r="6" spans="1:14" s="368" customFormat="1" ht="22.8" x14ac:dyDescent="0.4">
      <c r="L6" s="369"/>
      <c r="N6" s="369"/>
    </row>
    <row r="7" spans="1:14" s="368" customFormat="1" ht="22.8" x14ac:dyDescent="0.4">
      <c r="A7" s="370" t="s">
        <v>280</v>
      </c>
      <c r="L7" s="369"/>
      <c r="N7" s="369"/>
    </row>
    <row r="8" spans="1:14" s="368" customFormat="1" ht="22.8" x14ac:dyDescent="0.4">
      <c r="A8" s="371"/>
      <c r="B8" s="372"/>
      <c r="C8" s="372"/>
      <c r="D8" s="372"/>
      <c r="E8" s="372"/>
      <c r="F8" s="372"/>
      <c r="G8" s="372"/>
      <c r="H8" s="372"/>
      <c r="I8" s="372"/>
      <c r="J8" s="372"/>
      <c r="K8" s="372"/>
      <c r="L8" s="373"/>
      <c r="M8" s="372"/>
      <c r="N8" s="373"/>
    </row>
    <row r="9" spans="1:14" s="372" customFormat="1" ht="17.399999999999999" x14ac:dyDescent="0.3">
      <c r="E9" s="446" t="s">
        <v>233</v>
      </c>
      <c r="F9" s="446"/>
      <c r="G9" s="446"/>
      <c r="H9" s="446"/>
      <c r="I9" s="446"/>
      <c r="J9" s="446"/>
      <c r="K9" s="374" t="s">
        <v>196</v>
      </c>
      <c r="L9" s="373"/>
      <c r="N9" s="373"/>
    </row>
    <row r="10" spans="1:14" s="372" customFormat="1" ht="87" x14ac:dyDescent="0.3">
      <c r="E10" s="375" t="s">
        <v>136</v>
      </c>
      <c r="F10" s="375" t="s">
        <v>156</v>
      </c>
      <c r="G10" s="375" t="s">
        <v>155</v>
      </c>
      <c r="H10" s="375" t="s">
        <v>206</v>
      </c>
      <c r="I10" s="375" t="s">
        <v>284</v>
      </c>
      <c r="J10" s="375" t="s">
        <v>157</v>
      </c>
      <c r="K10" s="375" t="s">
        <v>135</v>
      </c>
      <c r="L10" s="376" t="s">
        <v>134</v>
      </c>
      <c r="M10" s="375" t="s">
        <v>207</v>
      </c>
      <c r="N10" s="377" t="s">
        <v>119</v>
      </c>
    </row>
    <row r="11" spans="1:14" s="372" customFormat="1" ht="17.399999999999999" x14ac:dyDescent="0.3">
      <c r="E11" s="378"/>
      <c r="F11" s="378"/>
      <c r="G11" s="378"/>
      <c r="H11" s="378"/>
      <c r="I11" s="378"/>
      <c r="J11" s="378"/>
      <c r="K11" s="378"/>
      <c r="L11" s="374"/>
      <c r="N11" s="373"/>
    </row>
    <row r="12" spans="1:14" s="372" customFormat="1" ht="17.399999999999999" x14ac:dyDescent="0.3">
      <c r="L12" s="373"/>
      <c r="N12" s="373"/>
    </row>
    <row r="13" spans="1:14" s="372" customFormat="1" ht="17.399999999999999" x14ac:dyDescent="0.3">
      <c r="L13" s="373"/>
      <c r="N13" s="373"/>
    </row>
    <row r="14" spans="1:14" s="372" customFormat="1" ht="17.399999999999999" x14ac:dyDescent="0.3">
      <c r="A14" s="373" t="s">
        <v>279</v>
      </c>
      <c r="E14" s="378" t="s">
        <v>2</v>
      </c>
      <c r="F14" s="378" t="s">
        <v>2</v>
      </c>
      <c r="G14" s="378" t="s">
        <v>2</v>
      </c>
      <c r="H14" s="378" t="s">
        <v>2</v>
      </c>
      <c r="I14" s="378" t="s">
        <v>2</v>
      </c>
      <c r="J14" s="378" t="s">
        <v>2</v>
      </c>
      <c r="K14" s="378" t="s">
        <v>2</v>
      </c>
      <c r="L14" s="374" t="s">
        <v>2</v>
      </c>
      <c r="M14" s="378" t="s">
        <v>2</v>
      </c>
      <c r="N14" s="374" t="s">
        <v>2</v>
      </c>
    </row>
    <row r="15" spans="1:14" s="372" customFormat="1" ht="17.399999999999999" x14ac:dyDescent="0.3">
      <c r="A15" s="372" t="s">
        <v>281</v>
      </c>
      <c r="E15" s="387">
        <v>312007</v>
      </c>
      <c r="F15" s="388">
        <v>308018</v>
      </c>
      <c r="G15" s="389">
        <v>0</v>
      </c>
      <c r="H15" s="389">
        <v>-2603</v>
      </c>
      <c r="I15" s="389">
        <v>1584</v>
      </c>
      <c r="J15" s="389">
        <v>-62125</v>
      </c>
      <c r="K15" s="388">
        <v>869702</v>
      </c>
      <c r="L15" s="390">
        <f>SUM(E15:K15)</f>
        <v>1426583</v>
      </c>
      <c r="M15" s="389">
        <v>72867</v>
      </c>
      <c r="N15" s="390">
        <f>SUM(L15:M15)</f>
        <v>1499450</v>
      </c>
    </row>
    <row r="16" spans="1:14" s="372" customFormat="1" ht="17.399999999999999" x14ac:dyDescent="0.3">
      <c r="E16" s="387"/>
      <c r="F16" s="388"/>
      <c r="G16" s="389"/>
      <c r="H16" s="389"/>
      <c r="I16" s="389"/>
      <c r="J16" s="389"/>
      <c r="K16" s="388"/>
      <c r="L16" s="390"/>
      <c r="M16" s="389"/>
      <c r="N16" s="390"/>
    </row>
    <row r="17" spans="1:14" s="372" customFormat="1" ht="17.399999999999999" x14ac:dyDescent="0.3">
      <c r="A17" s="379" t="s">
        <v>303</v>
      </c>
      <c r="B17" s="379"/>
      <c r="C17" s="379"/>
      <c r="D17" s="379"/>
      <c r="E17" s="391"/>
      <c r="F17" s="392"/>
      <c r="G17" s="393"/>
      <c r="H17" s="393">
        <v>-456</v>
      </c>
      <c r="I17" s="393"/>
      <c r="J17" s="393"/>
      <c r="K17" s="392"/>
      <c r="L17" s="394">
        <f>SUM(E17:K17)</f>
        <v>-456</v>
      </c>
      <c r="M17" s="393"/>
      <c r="N17" s="395">
        <f>SUM(L17:M17)</f>
        <v>-456</v>
      </c>
    </row>
    <row r="18" spans="1:14" s="372" customFormat="1" ht="17.399999999999999" x14ac:dyDescent="0.3">
      <c r="A18" s="379" t="s">
        <v>304</v>
      </c>
      <c r="B18" s="379"/>
      <c r="C18" s="379"/>
      <c r="D18" s="379"/>
      <c r="E18" s="396"/>
      <c r="F18" s="397"/>
      <c r="G18" s="398"/>
      <c r="H18" s="398"/>
      <c r="I18" s="398"/>
      <c r="J18" s="398"/>
      <c r="K18" s="397"/>
      <c r="L18" s="399">
        <f>SUM(E18:K18)</f>
        <v>0</v>
      </c>
      <c r="M18" s="398"/>
      <c r="N18" s="400"/>
    </row>
    <row r="19" spans="1:14" s="372" customFormat="1" ht="17.399999999999999" x14ac:dyDescent="0.3">
      <c r="A19" s="379" t="s">
        <v>305</v>
      </c>
      <c r="B19" s="379"/>
      <c r="C19" s="379"/>
      <c r="D19" s="379"/>
      <c r="E19" s="396"/>
      <c r="F19" s="397"/>
      <c r="G19" s="398"/>
      <c r="H19" s="398"/>
      <c r="I19" s="398"/>
      <c r="J19" s="398">
        <v>9552</v>
      </c>
      <c r="K19" s="397"/>
      <c r="L19" s="399">
        <f>SUM(E19:K19)</f>
        <v>9552</v>
      </c>
      <c r="M19" s="398">
        <v>-1564</v>
      </c>
      <c r="N19" s="400">
        <f>SUM(L19:M19)</f>
        <v>7988</v>
      </c>
    </row>
    <row r="20" spans="1:14" s="372" customFormat="1" ht="17.399999999999999" x14ac:dyDescent="0.3">
      <c r="A20" s="379" t="s">
        <v>306</v>
      </c>
      <c r="B20" s="379"/>
      <c r="C20" s="379"/>
      <c r="D20" s="379"/>
      <c r="E20" s="401"/>
      <c r="F20" s="402"/>
      <c r="G20" s="403"/>
      <c r="H20" s="403"/>
      <c r="I20" s="403"/>
      <c r="J20" s="403"/>
      <c r="K20" s="402"/>
      <c r="L20" s="404">
        <f>SUM(E20:K20)</f>
        <v>0</v>
      </c>
      <c r="M20" s="403"/>
      <c r="N20" s="405"/>
    </row>
    <row r="21" spans="1:14" s="372" customFormat="1" ht="17.399999999999999" x14ac:dyDescent="0.3">
      <c r="A21" s="379"/>
      <c r="B21" s="379"/>
      <c r="C21" s="379"/>
      <c r="D21" s="379"/>
      <c r="E21" s="391">
        <f>SUM(E17:E20)</f>
        <v>0</v>
      </c>
      <c r="F21" s="406">
        <f t="shared" ref="F21:N21" si="0">SUM(F17:F20)</f>
        <v>0</v>
      </c>
      <c r="G21" s="406">
        <f t="shared" si="0"/>
        <v>0</v>
      </c>
      <c r="H21" s="407">
        <f t="shared" si="0"/>
        <v>-456</v>
      </c>
      <c r="I21" s="406">
        <f t="shared" si="0"/>
        <v>0</v>
      </c>
      <c r="J21" s="406">
        <f t="shared" si="0"/>
        <v>9552</v>
      </c>
      <c r="K21" s="406">
        <f t="shared" si="0"/>
        <v>0</v>
      </c>
      <c r="L21" s="408">
        <f t="shared" si="0"/>
        <v>9096</v>
      </c>
      <c r="M21" s="409">
        <f t="shared" si="0"/>
        <v>-1564</v>
      </c>
      <c r="N21" s="410">
        <f t="shared" si="0"/>
        <v>7532</v>
      </c>
    </row>
    <row r="22" spans="1:14" s="372" customFormat="1" ht="17.399999999999999" x14ac:dyDescent="0.3">
      <c r="A22" s="379" t="s">
        <v>307</v>
      </c>
      <c r="B22" s="379"/>
      <c r="C22" s="379"/>
      <c r="D22" s="379"/>
      <c r="E22" s="396"/>
      <c r="F22" s="397"/>
      <c r="G22" s="398"/>
      <c r="H22" s="398"/>
      <c r="I22" s="398"/>
      <c r="J22" s="398"/>
      <c r="K22" s="397">
        <v>40925</v>
      </c>
      <c r="L22" s="399">
        <f>SUM(E22:K22)</f>
        <v>40925</v>
      </c>
      <c r="M22" s="398">
        <v>800</v>
      </c>
      <c r="N22" s="411">
        <f>SUM(L22:M22)</f>
        <v>41725</v>
      </c>
    </row>
    <row r="23" spans="1:14" s="372" customFormat="1" ht="17.399999999999999" x14ac:dyDescent="0.3">
      <c r="A23" s="379"/>
      <c r="B23" s="379"/>
      <c r="C23" s="379"/>
      <c r="D23" s="379"/>
      <c r="E23" s="401"/>
      <c r="F23" s="402"/>
      <c r="G23" s="403"/>
      <c r="H23" s="403"/>
      <c r="I23" s="403"/>
      <c r="J23" s="403"/>
      <c r="K23" s="402"/>
      <c r="L23" s="412"/>
      <c r="M23" s="403"/>
      <c r="N23" s="405"/>
    </row>
    <row r="24" spans="1:14" s="372" customFormat="1" ht="17.399999999999999" x14ac:dyDescent="0.3">
      <c r="A24" s="372" t="s">
        <v>191</v>
      </c>
      <c r="E24" s="389">
        <f>SUM(E21:E23)</f>
        <v>0</v>
      </c>
      <c r="F24" s="389">
        <f t="shared" ref="F24:N24" si="1">SUM(F21:F23)</f>
        <v>0</v>
      </c>
      <c r="G24" s="389">
        <f t="shared" si="1"/>
        <v>0</v>
      </c>
      <c r="H24" s="389">
        <f t="shared" si="1"/>
        <v>-456</v>
      </c>
      <c r="I24" s="389">
        <f t="shared" si="1"/>
        <v>0</v>
      </c>
      <c r="J24" s="389">
        <f t="shared" si="1"/>
        <v>9552</v>
      </c>
      <c r="K24" s="389">
        <f t="shared" si="1"/>
        <v>40925</v>
      </c>
      <c r="L24" s="382">
        <f t="shared" si="1"/>
        <v>50021</v>
      </c>
      <c r="M24" s="389">
        <f t="shared" si="1"/>
        <v>-764</v>
      </c>
      <c r="N24" s="382">
        <f t="shared" si="1"/>
        <v>49257</v>
      </c>
    </row>
    <row r="25" spans="1:14" s="372" customFormat="1" ht="17.399999999999999" x14ac:dyDescent="0.3">
      <c r="A25" s="372" t="s">
        <v>259</v>
      </c>
      <c r="E25" s="388"/>
      <c r="F25" s="389"/>
      <c r="G25" s="389"/>
      <c r="H25" s="389"/>
      <c r="I25" s="389"/>
      <c r="J25" s="413"/>
      <c r="K25" s="414"/>
      <c r="L25" s="415">
        <f>SUM(E25:K25)</f>
        <v>0</v>
      </c>
      <c r="M25" s="389"/>
      <c r="N25" s="382">
        <f>SUM(L25:M25)</f>
        <v>0</v>
      </c>
    </row>
    <row r="26" spans="1:14" s="372" customFormat="1" ht="17.399999999999999" x14ac:dyDescent="0.3">
      <c r="A26" s="372" t="s">
        <v>260</v>
      </c>
      <c r="E26" s="388"/>
      <c r="F26" s="389"/>
      <c r="G26" s="389"/>
      <c r="H26" s="389"/>
      <c r="I26" s="389"/>
      <c r="J26" s="389"/>
      <c r="K26" s="414"/>
      <c r="L26" s="415">
        <f>SUM(E26:K26)</f>
        <v>0</v>
      </c>
      <c r="M26" s="389">
        <v>0</v>
      </c>
      <c r="N26" s="382">
        <f>SUM(L26:M26)</f>
        <v>0</v>
      </c>
    </row>
    <row r="27" spans="1:14" s="372" customFormat="1" ht="17.399999999999999" x14ac:dyDescent="0.3">
      <c r="L27" s="390"/>
      <c r="N27" s="373"/>
    </row>
    <row r="28" spans="1:14" s="372" customFormat="1" ht="18" thickBot="1" x14ac:dyDescent="0.35">
      <c r="A28" s="373" t="s">
        <v>282</v>
      </c>
      <c r="E28" s="416">
        <f>E15+E24</f>
        <v>312007</v>
      </c>
      <c r="F28" s="416">
        <f t="shared" ref="F28:M28" si="2">F15+F24</f>
        <v>308018</v>
      </c>
      <c r="G28" s="416">
        <f t="shared" si="2"/>
        <v>0</v>
      </c>
      <c r="H28" s="416">
        <f t="shared" si="2"/>
        <v>-3059</v>
      </c>
      <c r="I28" s="416">
        <f t="shared" si="2"/>
        <v>1584</v>
      </c>
      <c r="J28" s="416">
        <f t="shared" si="2"/>
        <v>-52573</v>
      </c>
      <c r="K28" s="416">
        <f t="shared" si="2"/>
        <v>910627</v>
      </c>
      <c r="L28" s="416">
        <f t="shared" si="2"/>
        <v>1476604</v>
      </c>
      <c r="M28" s="416">
        <f t="shared" si="2"/>
        <v>72103</v>
      </c>
      <c r="N28" s="416">
        <v>-18</v>
      </c>
    </row>
    <row r="29" spans="1:14" s="372" customFormat="1" ht="18" thickTop="1" x14ac:dyDescent="0.3">
      <c r="E29" s="381"/>
      <c r="F29" s="381"/>
      <c r="G29" s="381"/>
      <c r="H29" s="381"/>
      <c r="I29" s="381"/>
      <c r="J29" s="381"/>
      <c r="K29" s="381"/>
      <c r="L29" s="382"/>
      <c r="N29" s="373"/>
    </row>
    <row r="30" spans="1:14" ht="17.399999999999999" x14ac:dyDescent="0.3">
      <c r="A30" s="372"/>
      <c r="B30" s="372"/>
      <c r="C30" s="372"/>
      <c r="D30" s="372"/>
      <c r="E30" s="372"/>
      <c r="F30" s="372"/>
      <c r="G30" s="372"/>
      <c r="H30" s="383"/>
      <c r="I30" s="383"/>
      <c r="J30" s="383"/>
      <c r="K30" s="383"/>
      <c r="L30" s="383"/>
      <c r="M30" s="383"/>
      <c r="N30" s="383"/>
    </row>
    <row r="31" spans="1:14" ht="18" x14ac:dyDescent="0.35">
      <c r="A31" s="380" t="s">
        <v>283</v>
      </c>
      <c r="B31" s="372"/>
      <c r="C31" s="372"/>
      <c r="D31" s="372"/>
      <c r="E31" s="372"/>
      <c r="F31" s="372"/>
      <c r="G31" s="372"/>
      <c r="H31" s="372"/>
      <c r="I31" s="372"/>
      <c r="J31" s="372"/>
      <c r="K31" s="372"/>
      <c r="L31" s="373"/>
      <c r="M31" s="372"/>
      <c r="N31" s="373"/>
    </row>
    <row r="32" spans="1:14" ht="18" x14ac:dyDescent="0.35">
      <c r="A32" s="380" t="s">
        <v>137</v>
      </c>
      <c r="B32" s="372"/>
      <c r="C32" s="372"/>
      <c r="D32" s="372"/>
      <c r="E32" s="372"/>
      <c r="F32" s="372"/>
      <c r="G32" s="372"/>
      <c r="H32" s="372"/>
      <c r="I32" s="372"/>
      <c r="J32" s="372"/>
      <c r="K32" s="372"/>
      <c r="L32" s="373"/>
      <c r="M32" s="372"/>
      <c r="N32" s="373"/>
    </row>
    <row r="33" spans="1:1" ht="13.8" x14ac:dyDescent="0.25">
      <c r="A33" s="385"/>
    </row>
  </sheetData>
  <mergeCells count="1">
    <mergeCell ref="E9:J9"/>
  </mergeCells>
  <pageMargins left="0.74803149606299213" right="0.74803149606299213" top="0.98425196850393704" bottom="0.98425196850393704" header="0.51181102362204722" footer="0.51181102362204722"/>
  <pageSetup paperSize="8"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124" zoomScaleNormal="124" workbookViewId="0">
      <pane xSplit="4" ySplit="4" topLeftCell="E26" activePane="bottomRight" state="frozen"/>
      <selection activeCell="D73" sqref="D73"/>
      <selection pane="topRight" activeCell="D73" sqref="D73"/>
      <selection pane="bottomLeft" activeCell="D73" sqref="D73"/>
      <selection pane="bottomRight" activeCell="N28" sqref="N28"/>
    </sheetView>
  </sheetViews>
  <sheetFormatPr defaultColWidth="9.109375" defaultRowHeight="13.2" x14ac:dyDescent="0.25"/>
  <cols>
    <col min="1" max="5" width="9.109375" style="1"/>
    <col min="6" max="6" width="14.44140625" style="1" bestFit="1" customWidth="1"/>
    <col min="7" max="7" width="12.109375" style="1" bestFit="1" customWidth="1"/>
    <col min="8" max="9" width="15.88671875" style="1" customWidth="1"/>
    <col min="10" max="10" width="16" style="1" customWidth="1"/>
    <col min="11" max="11" width="9.109375" style="1"/>
    <col min="12" max="12" width="10" style="1" bestFit="1" customWidth="1"/>
    <col min="13" max="16384" width="9.109375" style="1"/>
  </cols>
  <sheetData>
    <row r="1" spans="1:10" s="33" customFormat="1" ht="27.6" x14ac:dyDescent="0.6">
      <c r="A1" s="32" t="s">
        <v>198</v>
      </c>
    </row>
    <row r="2" spans="1:10" s="33" customFormat="1" ht="22.8" x14ac:dyDescent="0.4">
      <c r="A2" s="34" t="s">
        <v>3</v>
      </c>
    </row>
    <row r="3" spans="1:10" s="33" customFormat="1" ht="22.8" x14ac:dyDescent="0.4">
      <c r="A3" s="35"/>
    </row>
    <row r="4" spans="1:10" s="33" customFormat="1" ht="22.8" x14ac:dyDescent="0.4">
      <c r="A4" s="34" t="s">
        <v>261</v>
      </c>
    </row>
    <row r="5" spans="1:10" s="33" customFormat="1" ht="22.8" x14ac:dyDescent="0.4">
      <c r="A5" s="35"/>
    </row>
    <row r="6" spans="1:10" s="33" customFormat="1" ht="22.8" x14ac:dyDescent="0.4">
      <c r="A6" s="35"/>
    </row>
    <row r="7" spans="1:10" s="33" customFormat="1" ht="22.8" x14ac:dyDescent="0.4">
      <c r="A7" s="36" t="s">
        <v>285</v>
      </c>
    </row>
    <row r="9" spans="1:10" s="13" customFormat="1" ht="18" x14ac:dyDescent="0.35">
      <c r="A9" s="31"/>
      <c r="B9" s="31"/>
      <c r="C9" s="31"/>
      <c r="D9" s="31"/>
      <c r="E9" s="31"/>
      <c r="F9" s="31"/>
      <c r="G9" s="31"/>
    </row>
    <row r="10" spans="1:10" s="13" customFormat="1" ht="52.2" x14ac:dyDescent="0.35">
      <c r="A10" s="31"/>
      <c r="B10" s="31"/>
      <c r="C10" s="31"/>
      <c r="D10" s="31"/>
      <c r="E10" s="31"/>
      <c r="F10" s="31"/>
      <c r="G10" s="31"/>
      <c r="H10" s="325" t="s">
        <v>286</v>
      </c>
      <c r="I10" s="325"/>
      <c r="J10" s="325" t="s">
        <v>243</v>
      </c>
    </row>
    <row r="11" spans="1:10" s="13" customFormat="1" ht="18" x14ac:dyDescent="0.35">
      <c r="A11" s="31"/>
      <c r="B11" s="31"/>
      <c r="C11" s="31"/>
      <c r="D11" s="31"/>
      <c r="E11" s="31"/>
      <c r="F11" s="31"/>
      <c r="G11" s="31"/>
      <c r="H11" s="94" t="s">
        <v>2</v>
      </c>
      <c r="I11" s="94"/>
      <c r="J11" s="94" t="s">
        <v>2</v>
      </c>
    </row>
    <row r="12" spans="1:10" s="13" customFormat="1" ht="18" x14ac:dyDescent="0.35">
      <c r="A12" s="31"/>
      <c r="B12" s="31"/>
      <c r="C12" s="31"/>
      <c r="D12" s="31"/>
      <c r="E12" s="31"/>
      <c r="F12" s="31"/>
      <c r="G12" s="31"/>
      <c r="H12" s="326"/>
      <c r="I12" s="326"/>
      <c r="J12" s="327"/>
    </row>
    <row r="13" spans="1:10" s="13" customFormat="1" ht="18" x14ac:dyDescent="0.35">
      <c r="A13" s="58" t="s">
        <v>43</v>
      </c>
      <c r="B13" s="58"/>
      <c r="C13" s="58"/>
      <c r="D13" s="58"/>
      <c r="E13" s="58"/>
      <c r="F13" s="58"/>
      <c r="G13" s="58"/>
      <c r="H13" s="60">
        <v>52791</v>
      </c>
      <c r="I13" s="59"/>
      <c r="J13" s="60">
        <v>50333</v>
      </c>
    </row>
    <row r="14" spans="1:10" s="13" customFormat="1" ht="18" x14ac:dyDescent="0.35">
      <c r="A14" s="58"/>
      <c r="B14" s="58"/>
      <c r="C14" s="58"/>
      <c r="D14" s="58"/>
      <c r="E14" s="58"/>
      <c r="F14" s="58"/>
      <c r="G14" s="58"/>
      <c r="H14" s="59"/>
      <c r="I14" s="59"/>
      <c r="J14" s="59"/>
    </row>
    <row r="15" spans="1:10" s="13" customFormat="1" ht="18" x14ac:dyDescent="0.35">
      <c r="A15" s="58" t="s">
        <v>208</v>
      </c>
      <c r="B15" s="58"/>
      <c r="C15" s="58"/>
      <c r="D15" s="58"/>
      <c r="E15" s="58"/>
      <c r="F15" s="58"/>
      <c r="G15" s="58"/>
      <c r="H15" s="59"/>
      <c r="I15" s="59"/>
      <c r="J15" s="59"/>
    </row>
    <row r="16" spans="1:10" s="13" customFormat="1" ht="18" x14ac:dyDescent="0.35">
      <c r="A16" s="58"/>
      <c r="B16" s="58"/>
      <c r="C16" s="58"/>
      <c r="D16" s="58"/>
      <c r="E16" s="58"/>
      <c r="F16" s="58"/>
      <c r="G16" s="58"/>
      <c r="H16" s="59"/>
      <c r="I16" s="59"/>
      <c r="J16" s="59"/>
    </row>
    <row r="17" spans="1:13" s="13" customFormat="1" ht="18" x14ac:dyDescent="0.35">
      <c r="A17" s="58"/>
      <c r="B17" s="58" t="s">
        <v>209</v>
      </c>
      <c r="C17" s="58"/>
      <c r="D17" s="58"/>
      <c r="E17" s="58"/>
      <c r="F17" s="58"/>
      <c r="G17" s="58"/>
      <c r="H17" s="60">
        <v>23595</v>
      </c>
      <c r="I17" s="59"/>
      <c r="J17" s="60">
        <v>18864</v>
      </c>
    </row>
    <row r="18" spans="1:13" s="13" customFormat="1" ht="18" x14ac:dyDescent="0.35">
      <c r="A18" s="58"/>
      <c r="B18" s="58" t="s">
        <v>210</v>
      </c>
      <c r="C18" s="58"/>
      <c r="D18" s="58"/>
      <c r="E18" s="58"/>
      <c r="F18" s="58"/>
      <c r="G18" s="58"/>
      <c r="H18" s="60">
        <v>-39193</v>
      </c>
      <c r="I18" s="59"/>
      <c r="J18" s="60">
        <v>-115502</v>
      </c>
    </row>
    <row r="19" spans="1:13" s="13" customFormat="1" ht="18" x14ac:dyDescent="0.35">
      <c r="A19" s="58"/>
      <c r="B19" s="58" t="s">
        <v>211</v>
      </c>
      <c r="C19" s="58"/>
      <c r="D19" s="58"/>
      <c r="E19" s="58"/>
      <c r="F19" s="58"/>
      <c r="G19" s="58"/>
      <c r="H19" s="60">
        <v>-7838</v>
      </c>
      <c r="I19" s="59"/>
      <c r="J19" s="60">
        <v>-6567</v>
      </c>
    </row>
    <row r="20" spans="1:13" s="13" customFormat="1" ht="18" x14ac:dyDescent="0.35">
      <c r="A20" s="58"/>
      <c r="B20" s="58" t="s">
        <v>212</v>
      </c>
      <c r="C20" s="58"/>
      <c r="D20" s="58"/>
      <c r="E20" s="58"/>
      <c r="F20" s="58"/>
      <c r="G20" s="58"/>
      <c r="H20" s="61">
        <v>9206</v>
      </c>
      <c r="I20" s="59"/>
      <c r="J20" s="60">
        <v>-1557</v>
      </c>
    </row>
    <row r="21" spans="1:13" s="13" customFormat="1" ht="18" x14ac:dyDescent="0.35">
      <c r="A21" s="58" t="s">
        <v>138</v>
      </c>
      <c r="B21" s="58"/>
      <c r="C21" s="58"/>
      <c r="D21" s="58"/>
      <c r="E21" s="58"/>
      <c r="F21" s="293"/>
      <c r="G21" s="58"/>
      <c r="H21" s="62">
        <f>SUM(H13:H20)</f>
        <v>38561</v>
      </c>
      <c r="I21" s="60"/>
      <c r="J21" s="62">
        <f>SUM(J13:J20)</f>
        <v>-54429</v>
      </c>
      <c r="L21" s="341"/>
    </row>
    <row r="22" spans="1:13" s="13" customFormat="1" ht="18" x14ac:dyDescent="0.35">
      <c r="A22" s="58"/>
      <c r="B22" s="58"/>
      <c r="C22" s="58"/>
      <c r="D22" s="58"/>
      <c r="E22" s="58"/>
      <c r="F22" s="58"/>
      <c r="G22" s="324"/>
      <c r="H22" s="60"/>
      <c r="I22" s="63"/>
      <c r="J22" s="63"/>
    </row>
    <row r="23" spans="1:13" s="13" customFormat="1" ht="18" x14ac:dyDescent="0.35">
      <c r="A23" s="58"/>
      <c r="B23" s="58" t="s">
        <v>213</v>
      </c>
      <c r="C23" s="58"/>
      <c r="D23" s="58"/>
      <c r="E23" s="58"/>
      <c r="F23" s="58"/>
      <c r="G23" s="58"/>
      <c r="H23" s="60">
        <v>-49540</v>
      </c>
      <c r="I23" s="63"/>
      <c r="J23" s="60">
        <v>-37577</v>
      </c>
    </row>
    <row r="24" spans="1:13" s="13" customFormat="1" ht="18" x14ac:dyDescent="0.35">
      <c r="A24" s="58"/>
      <c r="B24" s="58" t="s">
        <v>236</v>
      </c>
      <c r="C24" s="58"/>
      <c r="D24" s="58"/>
      <c r="E24" s="58"/>
      <c r="F24" s="58"/>
      <c r="G24" s="58"/>
      <c r="H24" s="60">
        <v>0</v>
      </c>
      <c r="I24" s="63"/>
      <c r="J24" s="60">
        <v>-3100</v>
      </c>
    </row>
    <row r="25" spans="1:13" s="13" customFormat="1" ht="18" x14ac:dyDescent="0.35">
      <c r="A25" s="58"/>
      <c r="B25" s="58" t="s">
        <v>212</v>
      </c>
      <c r="C25" s="58"/>
      <c r="D25" s="58"/>
      <c r="E25" s="58"/>
      <c r="F25" s="58"/>
      <c r="G25" s="58"/>
      <c r="H25" s="60">
        <v>-172</v>
      </c>
      <c r="I25" s="63"/>
      <c r="J25" s="60">
        <v>0</v>
      </c>
    </row>
    <row r="26" spans="1:13" s="13" customFormat="1" ht="18" x14ac:dyDescent="0.35">
      <c r="A26" s="58" t="s">
        <v>139</v>
      </c>
      <c r="B26" s="58"/>
      <c r="C26" s="58"/>
      <c r="D26" s="58"/>
      <c r="E26" s="58"/>
      <c r="F26" s="58"/>
      <c r="G26" s="58"/>
      <c r="H26" s="64">
        <f>SUM(H23:H25)</f>
        <v>-49712</v>
      </c>
      <c r="I26" s="65"/>
      <c r="J26" s="328">
        <f>SUM(J23:J25)</f>
        <v>-40677</v>
      </c>
    </row>
    <row r="27" spans="1:13" s="13" customFormat="1" ht="18" x14ac:dyDescent="0.35">
      <c r="A27" s="58"/>
      <c r="B27" s="58"/>
      <c r="C27" s="58"/>
      <c r="D27" s="58"/>
      <c r="E27" s="58"/>
      <c r="F27" s="58"/>
      <c r="G27" s="58"/>
      <c r="H27" s="60"/>
      <c r="I27" s="65"/>
      <c r="J27" s="63"/>
      <c r="M27" s="329"/>
    </row>
    <row r="28" spans="1:13" ht="18" x14ac:dyDescent="0.35">
      <c r="A28" s="58"/>
      <c r="B28" s="58"/>
      <c r="C28" s="58"/>
      <c r="D28" s="58"/>
      <c r="E28" s="58"/>
      <c r="F28" s="58"/>
      <c r="G28" s="58"/>
      <c r="H28" s="60"/>
      <c r="I28" s="65"/>
      <c r="J28" s="60"/>
    </row>
    <row r="29" spans="1:13" ht="18" x14ac:dyDescent="0.35">
      <c r="A29" s="58"/>
      <c r="B29" s="58" t="s">
        <v>214</v>
      </c>
      <c r="C29" s="58"/>
      <c r="D29" s="58"/>
      <c r="E29" s="58"/>
      <c r="F29" s="58"/>
      <c r="G29" s="58"/>
      <c r="H29" s="60">
        <v>18030</v>
      </c>
      <c r="I29" s="66"/>
      <c r="J29" s="60">
        <v>42176</v>
      </c>
    </row>
    <row r="30" spans="1:13" ht="18" x14ac:dyDescent="0.35">
      <c r="A30" s="58"/>
      <c r="B30" s="58" t="s">
        <v>230</v>
      </c>
      <c r="C30" s="58"/>
      <c r="D30" s="58"/>
      <c r="E30" s="58"/>
      <c r="F30" s="58"/>
      <c r="G30" s="58"/>
      <c r="H30" s="60">
        <v>0</v>
      </c>
      <c r="I30" s="65"/>
      <c r="J30" s="60">
        <v>0</v>
      </c>
    </row>
    <row r="31" spans="1:13" ht="18" x14ac:dyDescent="0.35">
      <c r="A31" s="58" t="s">
        <v>215</v>
      </c>
      <c r="B31" s="58"/>
      <c r="C31" s="58"/>
      <c r="D31" s="58"/>
      <c r="E31" s="58"/>
      <c r="F31" s="58"/>
      <c r="G31" s="58"/>
      <c r="H31" s="64">
        <f>SUM(H28:H30)</f>
        <v>18030</v>
      </c>
      <c r="I31" s="67"/>
      <c r="J31" s="64">
        <f>SUM(J28:J30)</f>
        <v>42176</v>
      </c>
    </row>
    <row r="32" spans="1:13" ht="18" x14ac:dyDescent="0.35">
      <c r="A32" s="58" t="s">
        <v>216</v>
      </c>
      <c r="B32" s="58"/>
      <c r="C32" s="58"/>
      <c r="D32" s="58"/>
      <c r="E32" s="58"/>
      <c r="F32" s="58"/>
      <c r="G32" s="58"/>
      <c r="H32" s="60">
        <f>SUM(H21+H26+H31)</f>
        <v>6879</v>
      </c>
      <c r="I32" s="67"/>
      <c r="J32" s="60">
        <f>SUM(J21+J26+J31)</f>
        <v>-52930</v>
      </c>
      <c r="M32" s="186"/>
    </row>
    <row r="33" spans="1:10" ht="18" x14ac:dyDescent="0.35">
      <c r="A33" s="58"/>
      <c r="B33" s="58"/>
      <c r="C33" s="58"/>
      <c r="D33" s="58"/>
      <c r="E33" s="58"/>
      <c r="F33" s="58"/>
      <c r="G33" s="58"/>
      <c r="H33" s="60"/>
      <c r="I33" s="67"/>
      <c r="J33" s="60"/>
    </row>
    <row r="34" spans="1:10" ht="18" x14ac:dyDescent="0.35">
      <c r="A34" s="58"/>
      <c r="B34" s="58"/>
      <c r="C34" s="58"/>
      <c r="D34" s="58"/>
      <c r="E34" s="58"/>
      <c r="F34" s="58"/>
      <c r="G34" s="58"/>
      <c r="H34" s="60"/>
      <c r="I34" s="67"/>
      <c r="J34" s="60"/>
    </row>
    <row r="35" spans="1:10" ht="18" x14ac:dyDescent="0.35">
      <c r="A35" s="58" t="s">
        <v>287</v>
      </c>
      <c r="B35" s="58"/>
      <c r="C35" s="58"/>
      <c r="D35" s="58"/>
      <c r="E35" s="58"/>
      <c r="F35" s="58"/>
      <c r="G35" s="58"/>
      <c r="H35" s="60">
        <v>175191</v>
      </c>
      <c r="I35" s="67"/>
      <c r="J35" s="60">
        <v>253157</v>
      </c>
    </row>
    <row r="36" spans="1:10" ht="18" x14ac:dyDescent="0.35">
      <c r="A36" s="58"/>
      <c r="B36" s="58"/>
      <c r="C36" s="58"/>
      <c r="D36" s="58"/>
      <c r="E36" s="58"/>
      <c r="F36" s="58"/>
      <c r="G36" s="58"/>
      <c r="H36" s="60"/>
      <c r="I36" s="67"/>
      <c r="J36" s="60"/>
    </row>
    <row r="37" spans="1:10" ht="18.600000000000001" thickBot="1" x14ac:dyDescent="0.4">
      <c r="A37" s="58" t="s">
        <v>288</v>
      </c>
      <c r="B37" s="58"/>
      <c r="C37" s="58"/>
      <c r="D37" s="58"/>
      <c r="E37" s="58"/>
      <c r="F37" s="58"/>
      <c r="G37" s="58"/>
      <c r="H37" s="68">
        <f>SUM(H32:H36)</f>
        <v>182070</v>
      </c>
      <c r="I37" s="67"/>
      <c r="J37" s="68">
        <f>SUM(J32:J36)</f>
        <v>200227</v>
      </c>
    </row>
    <row r="38" spans="1:10" ht="18.600000000000001" thickTop="1" x14ac:dyDescent="0.35">
      <c r="A38" s="58"/>
      <c r="B38" s="58"/>
      <c r="C38" s="58"/>
      <c r="D38" s="58"/>
      <c r="E38" s="58"/>
      <c r="F38" s="58"/>
      <c r="G38" s="58"/>
      <c r="H38" s="69"/>
      <c r="I38" s="70"/>
      <c r="J38" s="69"/>
    </row>
    <row r="39" spans="1:10" ht="18" x14ac:dyDescent="0.35">
      <c r="A39" s="58"/>
      <c r="B39" s="58"/>
      <c r="C39" s="58"/>
      <c r="D39" s="58"/>
      <c r="E39" s="58"/>
      <c r="F39" s="58"/>
      <c r="G39" s="58"/>
      <c r="H39" s="71"/>
      <c r="I39" s="71"/>
      <c r="J39" s="69"/>
    </row>
    <row r="40" spans="1:10" x14ac:dyDescent="0.25">
      <c r="A40" s="57"/>
      <c r="B40" s="57"/>
      <c r="C40" s="57"/>
      <c r="D40" s="57"/>
      <c r="E40" s="57"/>
      <c r="F40" s="57"/>
      <c r="G40" s="57"/>
      <c r="H40" s="72"/>
      <c r="I40" s="72"/>
      <c r="J40" s="57"/>
    </row>
    <row r="41" spans="1:10" ht="15.6" x14ac:dyDescent="0.3">
      <c r="A41" s="73" t="s">
        <v>270</v>
      </c>
      <c r="B41" s="57"/>
      <c r="C41" s="57"/>
      <c r="D41" s="57"/>
      <c r="E41" s="57"/>
      <c r="F41" s="57"/>
      <c r="G41" s="57"/>
      <c r="H41" s="57"/>
      <c r="I41" s="57"/>
      <c r="J41" s="57"/>
    </row>
    <row r="42" spans="1:10" ht="15.6" x14ac:dyDescent="0.3">
      <c r="A42" s="73" t="s">
        <v>190</v>
      </c>
      <c r="B42" s="57"/>
      <c r="C42" s="57"/>
      <c r="D42" s="57"/>
      <c r="E42" s="57"/>
      <c r="F42" s="57"/>
      <c r="G42" s="57"/>
      <c r="H42" s="57"/>
      <c r="I42" s="57"/>
      <c r="J42" s="57"/>
    </row>
    <row r="53" ht="2.25" customHeight="1" x14ac:dyDescent="0.25"/>
  </sheetData>
  <phoneticPr fontId="2" type="noConversion"/>
  <pageMargins left="0.75" right="0.75" top="1" bottom="1" header="0.5" footer="0.5"/>
  <pageSetup paperSize="8"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view="pageBreakPreview" topLeftCell="A82" zoomScale="66" zoomScaleNormal="70" zoomScaleSheetLayoutView="66" workbookViewId="0">
      <selection activeCell="N28" sqref="N28"/>
    </sheetView>
  </sheetViews>
  <sheetFormatPr defaultColWidth="9.109375" defaultRowHeight="16.2" x14ac:dyDescent="0.4"/>
  <cols>
    <col min="1" max="1" width="9.109375" style="159"/>
    <col min="2" max="2" width="10.88671875" style="159" customWidth="1"/>
    <col min="3" max="3" width="33" style="159" customWidth="1"/>
    <col min="4" max="4" width="19.88671875" style="159" customWidth="1"/>
    <col min="5" max="5" width="17.109375" style="159" bestFit="1" customWidth="1"/>
    <col min="6" max="6" width="15.5546875" style="159" bestFit="1" customWidth="1"/>
    <col min="7" max="14" width="9.109375" style="159"/>
    <col min="15" max="15" width="30.5546875" style="159" customWidth="1"/>
    <col min="16" max="16384" width="9.109375" style="159"/>
  </cols>
  <sheetData>
    <row r="1" spans="1:15" s="153" customFormat="1" ht="27.6" x14ac:dyDescent="0.65">
      <c r="A1" s="152" t="s">
        <v>197</v>
      </c>
    </row>
    <row r="2" spans="1:15" s="153" customFormat="1" ht="27.6" x14ac:dyDescent="0.65">
      <c r="A2" s="154" t="s">
        <v>3</v>
      </c>
    </row>
    <row r="3" spans="1:15" s="153" customFormat="1" ht="27.6" x14ac:dyDescent="0.65">
      <c r="A3" s="154" t="s">
        <v>261</v>
      </c>
      <c r="B3" s="154"/>
    </row>
    <row r="4" spans="1:15" s="153" customFormat="1" ht="27.6" x14ac:dyDescent="0.65">
      <c r="A4" s="154"/>
    </row>
    <row r="5" spans="1:15" s="153" customFormat="1" ht="27.6" x14ac:dyDescent="0.65">
      <c r="A5" s="154" t="s">
        <v>32</v>
      </c>
    </row>
    <row r="7" spans="1:15" s="153" customFormat="1" ht="27.6" x14ac:dyDescent="0.65">
      <c r="A7" s="167" t="s">
        <v>159</v>
      </c>
      <c r="B7" s="152" t="s">
        <v>33</v>
      </c>
      <c r="C7" s="154"/>
    </row>
    <row r="8" spans="1:15" s="157" customFormat="1" ht="42.6" customHeight="1" x14ac:dyDescent="0.3">
      <c r="A8" s="155"/>
      <c r="B8" s="447" t="s">
        <v>323</v>
      </c>
      <c r="C8" s="447"/>
      <c r="D8" s="447"/>
      <c r="E8" s="447"/>
      <c r="F8" s="447"/>
      <c r="G8" s="447"/>
      <c r="H8" s="447"/>
      <c r="I8" s="447"/>
      <c r="J8" s="447"/>
      <c r="K8" s="447"/>
      <c r="L8" s="447"/>
      <c r="M8" s="447"/>
      <c r="N8" s="447"/>
      <c r="O8" s="447"/>
    </row>
    <row r="9" spans="1:15" s="157" customFormat="1" ht="17.399999999999999" x14ac:dyDescent="0.3">
      <c r="A9" s="155"/>
      <c r="B9" s="156"/>
    </row>
    <row r="10" spans="1:15" s="157" customFormat="1" ht="41.4" customHeight="1" x14ac:dyDescent="0.3">
      <c r="A10" s="155"/>
      <c r="B10" s="447" t="s">
        <v>324</v>
      </c>
      <c r="C10" s="447"/>
      <c r="D10" s="447"/>
      <c r="E10" s="447"/>
      <c r="F10" s="447"/>
      <c r="G10" s="447"/>
      <c r="H10" s="447"/>
      <c r="I10" s="447"/>
      <c r="J10" s="447"/>
      <c r="K10" s="447"/>
      <c r="L10" s="447"/>
      <c r="M10" s="447"/>
      <c r="N10" s="447"/>
      <c r="O10" s="447"/>
    </row>
    <row r="11" spans="1:15" s="321" customFormat="1" ht="17.399999999999999" x14ac:dyDescent="0.3">
      <c r="A11" s="320" t="s">
        <v>319</v>
      </c>
      <c r="B11" s="161" t="s">
        <v>309</v>
      </c>
    </row>
    <row r="12" spans="1:15" s="321" customFormat="1" ht="17.399999999999999" x14ac:dyDescent="0.3">
      <c r="A12" s="320"/>
      <c r="B12" s="161"/>
    </row>
    <row r="13" spans="1:15" s="321" customFormat="1" ht="17.399999999999999" x14ac:dyDescent="0.3">
      <c r="A13" s="320"/>
      <c r="B13" s="161" t="s">
        <v>311</v>
      </c>
    </row>
    <row r="14" spans="1:15" s="321" customFormat="1" ht="17.399999999999999" x14ac:dyDescent="0.3">
      <c r="A14" s="320"/>
      <c r="B14" s="161" t="s">
        <v>312</v>
      </c>
    </row>
    <row r="15" spans="1:15" s="321" customFormat="1" ht="17.399999999999999" x14ac:dyDescent="0.3">
      <c r="A15" s="320"/>
      <c r="B15" s="161" t="s">
        <v>310</v>
      </c>
    </row>
    <row r="16" spans="1:15" s="321" customFormat="1" ht="17.399999999999999" x14ac:dyDescent="0.3">
      <c r="A16" s="320"/>
      <c r="B16" s="161" t="s">
        <v>244</v>
      </c>
    </row>
    <row r="17" spans="1:15" s="321" customFormat="1" ht="17.399999999999999" x14ac:dyDescent="0.3">
      <c r="A17" s="320"/>
      <c r="B17" s="161" t="s">
        <v>314</v>
      </c>
    </row>
    <row r="18" spans="1:15" s="321" customFormat="1" ht="17.399999999999999" x14ac:dyDescent="0.3">
      <c r="A18" s="320"/>
      <c r="B18" s="321" t="s">
        <v>313</v>
      </c>
    </row>
    <row r="19" spans="1:15" s="321" customFormat="1" ht="17.399999999999999" x14ac:dyDescent="0.3">
      <c r="A19" s="320"/>
      <c r="B19" s="321" t="s">
        <v>317</v>
      </c>
    </row>
    <row r="20" spans="1:15" s="321" customFormat="1" ht="17.399999999999999" x14ac:dyDescent="0.3">
      <c r="A20" s="320"/>
      <c r="B20" s="161" t="s">
        <v>315</v>
      </c>
    </row>
    <row r="21" spans="1:15" s="321" customFormat="1" ht="17.399999999999999" x14ac:dyDescent="0.3">
      <c r="A21" s="320"/>
      <c r="B21" s="161" t="s">
        <v>316</v>
      </c>
    </row>
    <row r="22" spans="1:15" s="321" customFormat="1" ht="17.399999999999999" x14ac:dyDescent="0.3">
      <c r="A22" s="320"/>
      <c r="B22" s="161" t="s">
        <v>245</v>
      </c>
    </row>
    <row r="23" spans="1:15" s="321" customFormat="1" ht="17.399999999999999" x14ac:dyDescent="0.3">
      <c r="A23" s="320"/>
      <c r="B23" s="161"/>
    </row>
    <row r="24" spans="1:15" s="321" customFormat="1" ht="17.399999999999999" x14ac:dyDescent="0.3">
      <c r="A24" s="320" t="s">
        <v>318</v>
      </c>
      <c r="B24" s="161" t="s">
        <v>320</v>
      </c>
    </row>
    <row r="25" spans="1:15" ht="19.8" x14ac:dyDescent="0.45">
      <c r="A25" s="158"/>
      <c r="B25" s="161"/>
    </row>
    <row r="26" spans="1:15" ht="19.8" x14ac:dyDescent="0.45">
      <c r="A26" s="158"/>
      <c r="B26" s="161" t="s">
        <v>321</v>
      </c>
    </row>
    <row r="27" spans="1:15" ht="19.8" x14ac:dyDescent="0.45">
      <c r="A27" s="158"/>
      <c r="B27" s="161"/>
    </row>
    <row r="28" spans="1:15" ht="19.8" x14ac:dyDescent="0.45">
      <c r="A28" s="158"/>
      <c r="B28" s="160" t="s">
        <v>222</v>
      </c>
    </row>
    <row r="29" spans="1:15" s="157" customFormat="1" ht="17.399999999999999" x14ac:dyDescent="0.3">
      <c r="A29" s="155"/>
      <c r="B29" s="161"/>
    </row>
    <row r="30" spans="1:15" s="157" customFormat="1" ht="78" customHeight="1" x14ac:dyDescent="0.3">
      <c r="A30" s="155"/>
      <c r="B30" s="448" t="s">
        <v>276</v>
      </c>
      <c r="C30" s="448"/>
      <c r="D30" s="448"/>
      <c r="E30" s="448"/>
      <c r="F30" s="448"/>
      <c r="G30" s="448"/>
      <c r="H30" s="448"/>
      <c r="I30" s="448"/>
      <c r="J30" s="448"/>
      <c r="K30" s="448"/>
      <c r="L30" s="448"/>
      <c r="M30" s="448"/>
      <c r="N30" s="448"/>
      <c r="O30" s="448"/>
    </row>
    <row r="31" spans="1:15" s="157" customFormat="1" ht="17.399999999999999" x14ac:dyDescent="0.3">
      <c r="A31" s="155"/>
      <c r="B31" s="161"/>
    </row>
    <row r="32" spans="1:15" s="157" customFormat="1" ht="60" customHeight="1" x14ac:dyDescent="0.3">
      <c r="A32" s="155"/>
      <c r="B32" s="449" t="s">
        <v>325</v>
      </c>
      <c r="C32" s="449"/>
      <c r="D32" s="449"/>
      <c r="E32" s="449"/>
      <c r="F32" s="449"/>
      <c r="G32" s="449"/>
      <c r="H32" s="449"/>
      <c r="I32" s="449"/>
      <c r="J32" s="449"/>
      <c r="K32" s="449"/>
      <c r="L32" s="449"/>
      <c r="M32" s="449"/>
      <c r="N32" s="449"/>
      <c r="O32" s="449"/>
    </row>
    <row r="34" spans="1:4" s="153" customFormat="1" ht="27.6" x14ac:dyDescent="0.65">
      <c r="A34" s="162" t="s">
        <v>160</v>
      </c>
      <c r="B34" s="154" t="s">
        <v>34</v>
      </c>
    </row>
    <row r="35" spans="1:4" s="157" customFormat="1" ht="17.399999999999999" x14ac:dyDescent="0.3">
      <c r="B35" s="157" t="s">
        <v>35</v>
      </c>
    </row>
    <row r="36" spans="1:4" s="157" customFormat="1" ht="17.399999999999999" x14ac:dyDescent="0.3"/>
    <row r="37" spans="1:4" s="157" customFormat="1" ht="17.399999999999999" x14ac:dyDescent="0.3">
      <c r="B37" s="157" t="s">
        <v>36</v>
      </c>
    </row>
    <row r="38" spans="1:4" s="157" customFormat="1" ht="17.399999999999999" x14ac:dyDescent="0.3">
      <c r="B38" s="157" t="s">
        <v>37</v>
      </c>
    </row>
    <row r="39" spans="1:4" s="157" customFormat="1" ht="17.399999999999999" x14ac:dyDescent="0.3">
      <c r="B39" s="157" t="s">
        <v>38</v>
      </c>
    </row>
    <row r="40" spans="1:4" s="157" customFormat="1" ht="17.399999999999999" x14ac:dyDescent="0.3">
      <c r="B40" s="157" t="s">
        <v>337</v>
      </c>
    </row>
    <row r="41" spans="1:4" s="157" customFormat="1" ht="17.399999999999999" x14ac:dyDescent="0.3">
      <c r="B41" s="157" t="s">
        <v>338</v>
      </c>
    </row>
    <row r="42" spans="1:4" s="157" customFormat="1" ht="17.399999999999999" x14ac:dyDescent="0.3"/>
    <row r="43" spans="1:4" s="157" customFormat="1" ht="17.399999999999999" x14ac:dyDescent="0.3">
      <c r="B43" s="157" t="s">
        <v>161</v>
      </c>
    </row>
    <row r="44" spans="1:4" s="157" customFormat="1" ht="17.399999999999999" x14ac:dyDescent="0.3">
      <c r="B44" s="157" t="s">
        <v>237</v>
      </c>
    </row>
    <row r="45" spans="1:4" s="157" customFormat="1" ht="17.399999999999999" x14ac:dyDescent="0.3"/>
    <row r="46" spans="1:4" s="157" customFormat="1" ht="17.399999999999999" x14ac:dyDescent="0.3">
      <c r="B46" s="163" t="s">
        <v>162</v>
      </c>
      <c r="C46" s="163" t="s">
        <v>163</v>
      </c>
      <c r="D46" s="164">
        <v>0.21</v>
      </c>
    </row>
    <row r="47" spans="1:4" s="157" customFormat="1" ht="17.399999999999999" x14ac:dyDescent="0.3">
      <c r="B47" s="163" t="s">
        <v>164</v>
      </c>
      <c r="C47" s="163" t="s">
        <v>165</v>
      </c>
      <c r="D47" s="164">
        <v>0.27</v>
      </c>
    </row>
    <row r="48" spans="1:4" s="157" customFormat="1" ht="17.399999999999999" x14ac:dyDescent="0.3">
      <c r="B48" s="163" t="s">
        <v>166</v>
      </c>
      <c r="C48" s="163" t="s">
        <v>167</v>
      </c>
      <c r="D48" s="164">
        <v>0.28000000000000003</v>
      </c>
    </row>
    <row r="49" spans="1:4" s="157" customFormat="1" ht="17.399999999999999" x14ac:dyDescent="0.3">
      <c r="B49" s="163" t="s">
        <v>168</v>
      </c>
      <c r="C49" s="163" t="s">
        <v>169</v>
      </c>
      <c r="D49" s="164">
        <v>0.24</v>
      </c>
    </row>
    <row r="50" spans="1:4" s="157" customFormat="1" ht="18" thickBot="1" x14ac:dyDescent="0.35">
      <c r="B50" s="163"/>
      <c r="C50" s="163"/>
      <c r="D50" s="165">
        <f>SUM(D46:D49)</f>
        <v>1</v>
      </c>
    </row>
    <row r="51" spans="1:4" ht="17.399999999999999" thickTop="1" x14ac:dyDescent="0.45">
      <c r="B51" s="166"/>
      <c r="C51" s="166"/>
      <c r="D51" s="166"/>
    </row>
    <row r="52" spans="1:4" s="153" customFormat="1" ht="27.6" x14ac:dyDescent="0.65">
      <c r="A52" s="167" t="s">
        <v>170</v>
      </c>
      <c r="B52" s="154" t="s">
        <v>39</v>
      </c>
    </row>
    <row r="53" spans="1:4" s="157" customFormat="1" ht="17.399999999999999" x14ac:dyDescent="0.3">
      <c r="B53" s="157" t="s">
        <v>205</v>
      </c>
    </row>
    <row r="55" spans="1:4" s="153" customFormat="1" ht="27.6" x14ac:dyDescent="0.65">
      <c r="A55" s="167" t="s">
        <v>171</v>
      </c>
      <c r="B55" s="154" t="s">
        <v>158</v>
      </c>
    </row>
    <row r="56" spans="1:4" s="157" customFormat="1" ht="17.399999999999999" x14ac:dyDescent="0.3">
      <c r="B56" s="157" t="s">
        <v>40</v>
      </c>
    </row>
    <row r="58" spans="1:4" s="153" customFormat="1" ht="27.6" x14ac:dyDescent="0.65">
      <c r="A58" s="167" t="s">
        <v>172</v>
      </c>
      <c r="B58" s="154" t="s">
        <v>339</v>
      </c>
    </row>
    <row r="59" spans="1:4" s="157" customFormat="1" ht="17.399999999999999" x14ac:dyDescent="0.3">
      <c r="B59" s="157" t="s">
        <v>221</v>
      </c>
    </row>
    <row r="60" spans="1:4" s="157" customFormat="1" ht="17.399999999999999" x14ac:dyDescent="0.3"/>
    <row r="62" spans="1:4" s="153" customFormat="1" ht="27.6" x14ac:dyDescent="0.65">
      <c r="A62" s="167" t="s">
        <v>173</v>
      </c>
      <c r="B62" s="154" t="s">
        <v>277</v>
      </c>
    </row>
    <row r="63" spans="1:4" s="157" customFormat="1" ht="17.399999999999999" x14ac:dyDescent="0.3">
      <c r="B63" s="157" t="s">
        <v>340</v>
      </c>
      <c r="D63" s="168"/>
    </row>
    <row r="64" spans="1:4" ht="19.2" x14ac:dyDescent="0.65">
      <c r="D64" s="169"/>
    </row>
    <row r="65" spans="1:6" s="153" customFormat="1" ht="33" x14ac:dyDescent="1.1000000000000001">
      <c r="A65" s="167" t="s">
        <v>174</v>
      </c>
      <c r="B65" s="154" t="s">
        <v>42</v>
      </c>
      <c r="D65" s="170"/>
    </row>
    <row r="66" spans="1:6" s="173" customFormat="1" ht="21" x14ac:dyDescent="0.6">
      <c r="A66" s="171"/>
      <c r="B66" s="157" t="s">
        <v>278</v>
      </c>
      <c r="C66" s="157"/>
      <c r="D66" s="172"/>
    </row>
    <row r="67" spans="1:6" s="173" customFormat="1" ht="23.4" x14ac:dyDescent="0.6">
      <c r="B67" s="157"/>
      <c r="C67" s="157"/>
      <c r="D67" s="172"/>
      <c r="E67" s="418" t="s">
        <v>2</v>
      </c>
      <c r="F67" s="418" t="s">
        <v>2</v>
      </c>
    </row>
    <row r="68" spans="1:6" s="173" customFormat="1" ht="21" x14ac:dyDescent="0.6">
      <c r="C68" s="157"/>
      <c r="D68" s="172"/>
      <c r="E68" s="155" t="s">
        <v>61</v>
      </c>
      <c r="F68" s="155" t="s">
        <v>231</v>
      </c>
    </row>
    <row r="69" spans="1:6" s="173" customFormat="1" ht="21" x14ac:dyDescent="0.6">
      <c r="B69" s="157" t="s">
        <v>62</v>
      </c>
      <c r="C69" s="157"/>
      <c r="D69" s="172"/>
      <c r="E69" s="440">
        <f>SUM('Bursa notes-30.6.15'!C16)</f>
        <v>186462</v>
      </c>
      <c r="F69" s="440">
        <f>SUM('Bursa notes-30.6.15'!C26)</f>
        <v>36461</v>
      </c>
    </row>
    <row r="70" spans="1:6" s="173" customFormat="1" ht="21" x14ac:dyDescent="0.6">
      <c r="B70" s="157" t="s">
        <v>151</v>
      </c>
      <c r="C70" s="157"/>
      <c r="D70" s="172"/>
      <c r="E70" s="440">
        <f>SUM('Bursa notes-30.6.15'!C17)</f>
        <v>89950</v>
      </c>
      <c r="F70" s="440">
        <f>SUM('Bursa notes-30.6.15'!C27)</f>
        <v>3302</v>
      </c>
    </row>
    <row r="71" spans="1:6" s="173" customFormat="1" ht="21" x14ac:dyDescent="0.6">
      <c r="B71" s="157" t="s">
        <v>63</v>
      </c>
      <c r="C71" s="157"/>
      <c r="D71" s="172"/>
      <c r="E71" s="440">
        <f>SUM('Bursa notes-30.6.15'!C18)</f>
        <v>378885</v>
      </c>
      <c r="F71" s="440">
        <f>SUM('Bursa notes-30.6.15'!C28)</f>
        <v>13028</v>
      </c>
    </row>
    <row r="72" spans="1:6" s="173" customFormat="1" ht="21" thickBot="1" x14ac:dyDescent="0.4">
      <c r="A72" s="174"/>
      <c r="B72" s="175" t="s">
        <v>44</v>
      </c>
      <c r="C72" s="175"/>
      <c r="E72" s="176">
        <f>SUM(E69:E71)</f>
        <v>655297</v>
      </c>
      <c r="F72" s="176">
        <f>SUM(F69:F71)</f>
        <v>52791</v>
      </c>
    </row>
    <row r="73" spans="1:6" s="173" customFormat="1" ht="21" thickTop="1" x14ac:dyDescent="0.35">
      <c r="A73" s="174"/>
      <c r="B73" s="175"/>
      <c r="C73" s="175"/>
      <c r="E73" s="330"/>
      <c r="F73" s="330"/>
    </row>
    <row r="74" spans="1:6" ht="19.8" x14ac:dyDescent="0.45">
      <c r="A74" s="177"/>
      <c r="B74" s="178"/>
      <c r="C74" s="178"/>
      <c r="D74" s="178"/>
    </row>
    <row r="75" spans="1:6" s="153" customFormat="1" ht="27.6" x14ac:dyDescent="0.65">
      <c r="A75" s="167" t="s">
        <v>175</v>
      </c>
      <c r="B75" s="419" t="s">
        <v>25</v>
      </c>
      <c r="C75" s="420"/>
    </row>
    <row r="76" spans="1:6" s="157" customFormat="1" ht="17.399999999999999" x14ac:dyDescent="0.3">
      <c r="B76" s="421" t="s">
        <v>45</v>
      </c>
      <c r="C76" s="422"/>
    </row>
    <row r="77" spans="1:6" x14ac:dyDescent="0.4">
      <c r="B77" s="423"/>
      <c r="C77" s="423"/>
    </row>
    <row r="78" spans="1:6" s="153" customFormat="1" ht="27.6" x14ac:dyDescent="0.65">
      <c r="A78" s="152" t="s">
        <v>176</v>
      </c>
      <c r="B78" s="419" t="s">
        <v>46</v>
      </c>
      <c r="C78" s="420"/>
    </row>
    <row r="79" spans="1:6" s="157" customFormat="1" ht="17.399999999999999" x14ac:dyDescent="0.3">
      <c r="B79" s="422" t="s">
        <v>47</v>
      </c>
      <c r="C79" s="422"/>
    </row>
    <row r="80" spans="1:6" x14ac:dyDescent="0.4">
      <c r="B80" s="423"/>
      <c r="C80" s="423"/>
    </row>
    <row r="81" spans="1:15" s="153" customFormat="1" ht="27.6" x14ac:dyDescent="0.65">
      <c r="A81" s="167" t="s">
        <v>177</v>
      </c>
      <c r="B81" s="419" t="s">
        <v>48</v>
      </c>
      <c r="C81" s="420"/>
    </row>
    <row r="82" spans="1:15" s="157" customFormat="1" ht="17.399999999999999" x14ac:dyDescent="0.3">
      <c r="B82" s="424" t="s">
        <v>228</v>
      </c>
      <c r="C82" s="422"/>
    </row>
    <row r="83" spans="1:15" x14ac:dyDescent="0.4">
      <c r="B83" s="423"/>
      <c r="C83" s="423"/>
    </row>
    <row r="84" spans="1:15" s="153" customFormat="1" ht="27.6" x14ac:dyDescent="0.65">
      <c r="A84" s="167" t="s">
        <v>178</v>
      </c>
      <c r="B84" s="425" t="s">
        <v>232</v>
      </c>
      <c r="C84" s="420"/>
    </row>
    <row r="85" spans="1:15" s="157" customFormat="1" ht="60" customHeight="1" x14ac:dyDescent="0.3">
      <c r="B85" s="450" t="s">
        <v>326</v>
      </c>
      <c r="C85" s="450"/>
      <c r="D85" s="450"/>
      <c r="E85" s="450"/>
      <c r="F85" s="450"/>
      <c r="G85" s="450"/>
      <c r="H85" s="450"/>
      <c r="I85" s="450"/>
      <c r="J85" s="450"/>
      <c r="K85" s="450"/>
      <c r="L85" s="450"/>
      <c r="M85" s="450"/>
      <c r="N85" s="450"/>
      <c r="O85" s="450"/>
    </row>
    <row r="86" spans="1:15" s="157" customFormat="1" ht="17.399999999999999" x14ac:dyDescent="0.3">
      <c r="B86" s="422"/>
      <c r="C86" s="422"/>
    </row>
    <row r="87" spans="1:15" s="157" customFormat="1" ht="17.399999999999999" x14ac:dyDescent="0.3">
      <c r="B87" s="422" t="s">
        <v>242</v>
      </c>
      <c r="C87" s="422"/>
      <c r="D87" s="179"/>
    </row>
    <row r="88" spans="1:15" s="157" customFormat="1" ht="17.399999999999999" x14ac:dyDescent="0.3">
      <c r="B88" s="426"/>
      <c r="C88" s="426"/>
      <c r="D88" s="181"/>
      <c r="E88" s="180"/>
    </row>
    <row r="89" spans="1:15" s="157" customFormat="1" ht="26.4" x14ac:dyDescent="0.6">
      <c r="A89" s="167" t="s">
        <v>327</v>
      </c>
      <c r="B89" s="425" t="s">
        <v>184</v>
      </c>
      <c r="C89" s="422"/>
    </row>
    <row r="90" spans="1:15" s="157" customFormat="1" ht="17.399999999999999" x14ac:dyDescent="0.3">
      <c r="B90" s="422" t="s">
        <v>185</v>
      </c>
      <c r="C90" s="422"/>
    </row>
    <row r="91" spans="1:15" s="157" customFormat="1" ht="17.399999999999999" x14ac:dyDescent="0.3"/>
    <row r="92" spans="1:15" s="157" customFormat="1" ht="17.399999999999999" x14ac:dyDescent="0.3"/>
    <row r="93" spans="1:15" s="157" customFormat="1" ht="17.399999999999999" x14ac:dyDescent="0.3"/>
  </sheetData>
  <mergeCells count="5">
    <mergeCell ref="B8:O8"/>
    <mergeCell ref="B10:O10"/>
    <mergeCell ref="B30:O30"/>
    <mergeCell ref="B32:O32"/>
    <mergeCell ref="B85:O85"/>
  </mergeCells>
  <printOptions horizontalCentered="1"/>
  <pageMargins left="0.70866141732283472" right="0" top="0.74803149606299213" bottom="0.74803149606299213" header="0.31496062992125984" footer="0.31496062992125984"/>
  <pageSetup paperSize="8" scale="57" orientation="portrait" r:id="rId1"/>
  <headerFooter alignWithMargins="0"/>
  <rowBreaks count="1" manualBreakCount="1">
    <brk id="6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3"/>
  <sheetViews>
    <sheetView topLeftCell="A2" zoomScaleNormal="100" workbookViewId="0">
      <pane xSplit="2" ySplit="12" topLeftCell="C71" activePane="bottomRight" state="frozen"/>
      <selection activeCell="N36" sqref="N36"/>
      <selection pane="topRight" activeCell="N36" sqref="N36"/>
      <selection pane="bottomLeft" activeCell="N36" sqref="N36"/>
      <selection pane="bottomRight" activeCell="B8" sqref="B8"/>
    </sheetView>
  </sheetViews>
  <sheetFormatPr defaultColWidth="9.109375" defaultRowHeight="13.2" x14ac:dyDescent="0.25"/>
  <cols>
    <col min="1" max="1" width="6.44140625" style="1" customWidth="1"/>
    <col min="2" max="2" width="39.5546875" style="1" customWidth="1"/>
    <col min="3" max="3" width="22.44140625" style="1" customWidth="1"/>
    <col min="4" max="4" width="22" style="1" customWidth="1"/>
    <col min="5" max="5" width="12" style="1" customWidth="1"/>
    <col min="6" max="6" width="23.6640625" style="1" customWidth="1"/>
    <col min="7" max="7" width="24.44140625" style="1" customWidth="1"/>
    <col min="8" max="8" width="14" style="1" customWidth="1"/>
    <col min="9" max="9" width="11.44140625" style="1" customWidth="1"/>
    <col min="10" max="10" width="17.109375" style="1" customWidth="1"/>
    <col min="11" max="11" width="10.44140625" style="1" customWidth="1"/>
    <col min="12" max="12" width="10.33203125" style="1" customWidth="1"/>
    <col min="13" max="16384" width="9.109375" style="1"/>
  </cols>
  <sheetData>
    <row r="1" spans="1:9" ht="18.600000000000001" x14ac:dyDescent="0.4">
      <c r="A1" s="47" t="s">
        <v>31</v>
      </c>
      <c r="B1" s="48"/>
      <c r="C1" s="48"/>
      <c r="D1" s="48"/>
      <c r="E1" s="48"/>
      <c r="F1" s="48"/>
      <c r="G1" s="48"/>
      <c r="H1" s="48"/>
    </row>
    <row r="2" spans="1:9" ht="13.8" x14ac:dyDescent="0.25">
      <c r="A2" s="49" t="s">
        <v>3</v>
      </c>
      <c r="B2" s="48"/>
      <c r="C2" s="48"/>
      <c r="D2" s="48"/>
      <c r="E2" s="48"/>
      <c r="F2" s="48"/>
      <c r="G2" s="48"/>
      <c r="H2" s="48"/>
    </row>
    <row r="3" spans="1:9" ht="17.399999999999999" x14ac:dyDescent="0.3">
      <c r="A3" s="50" t="s">
        <v>261</v>
      </c>
      <c r="B3" s="48"/>
      <c r="C3" s="48"/>
      <c r="D3" s="48"/>
      <c r="E3" s="48"/>
      <c r="F3" s="48"/>
      <c r="G3" s="48"/>
      <c r="H3" s="48"/>
    </row>
    <row r="4" spans="1:9" ht="13.8" x14ac:dyDescent="0.25">
      <c r="A4" s="49"/>
      <c r="B4" s="48"/>
      <c r="C4" s="48"/>
      <c r="D4" s="48"/>
      <c r="E4" s="48"/>
      <c r="F4" s="48"/>
      <c r="G4" s="48"/>
      <c r="H4" s="48"/>
    </row>
    <row r="5" spans="1:9" ht="15.6" x14ac:dyDescent="0.3">
      <c r="A5" s="112" t="s">
        <v>49</v>
      </c>
      <c r="B5" s="48"/>
      <c r="C5" s="48"/>
      <c r="D5" s="48"/>
      <c r="E5" s="48"/>
      <c r="F5" s="48"/>
      <c r="G5" s="48"/>
      <c r="H5" s="48"/>
    </row>
    <row r="6" spans="1:9" x14ac:dyDescent="0.25">
      <c r="A6" s="48"/>
      <c r="B6" s="48"/>
      <c r="C6" s="48"/>
      <c r="D6" s="51"/>
      <c r="E6" s="51"/>
      <c r="F6" s="51"/>
      <c r="G6" s="48"/>
      <c r="H6" s="48"/>
    </row>
    <row r="7" spans="1:9" ht="17.399999999999999" x14ac:dyDescent="0.3">
      <c r="A7" s="52" t="s">
        <v>50</v>
      </c>
      <c r="B7" s="53" t="s">
        <v>108</v>
      </c>
      <c r="C7" s="48"/>
      <c r="D7" s="48"/>
      <c r="E7" s="48"/>
      <c r="F7" s="48"/>
      <c r="G7" s="48"/>
      <c r="H7" s="48"/>
    </row>
    <row r="8" spans="1:9" ht="13.8" x14ac:dyDescent="0.25">
      <c r="A8" s="54"/>
      <c r="B8" s="55"/>
      <c r="C8" s="48"/>
      <c r="D8" s="48"/>
      <c r="E8" s="48"/>
      <c r="F8" s="48"/>
      <c r="G8" s="48"/>
      <c r="H8" s="48"/>
    </row>
    <row r="9" spans="1:9" s="182" customFormat="1" ht="15.6" x14ac:dyDescent="0.3">
      <c r="A9" s="56"/>
      <c r="B9" s="113"/>
      <c r="C9" s="114" t="s">
        <v>51</v>
      </c>
      <c r="D9" s="114" t="s">
        <v>52</v>
      </c>
      <c r="E9" s="114" t="s">
        <v>53</v>
      </c>
      <c r="F9" s="115" t="s">
        <v>54</v>
      </c>
      <c r="G9" s="138" t="s">
        <v>0</v>
      </c>
      <c r="H9" s="114" t="s">
        <v>53</v>
      </c>
    </row>
    <row r="10" spans="1:9" s="182" customFormat="1" ht="15.6" x14ac:dyDescent="0.3">
      <c r="A10" s="56"/>
      <c r="B10" s="116"/>
      <c r="C10" s="117" t="s">
        <v>55</v>
      </c>
      <c r="D10" s="117" t="s">
        <v>56</v>
      </c>
      <c r="E10" s="117" t="s">
        <v>57</v>
      </c>
      <c r="F10" s="118" t="s">
        <v>58</v>
      </c>
      <c r="G10" s="346" t="s">
        <v>59</v>
      </c>
      <c r="H10" s="117" t="s">
        <v>57</v>
      </c>
    </row>
    <row r="11" spans="1:9" s="182" customFormat="1" ht="15.6" x14ac:dyDescent="0.3">
      <c r="A11" s="56"/>
      <c r="B11" s="116"/>
      <c r="C11" s="119"/>
      <c r="D11" s="117" t="s">
        <v>55</v>
      </c>
      <c r="E11" s="117"/>
      <c r="F11" s="118"/>
      <c r="G11" s="346" t="s">
        <v>60</v>
      </c>
      <c r="H11" s="120"/>
    </row>
    <row r="12" spans="1:9" s="182" customFormat="1" ht="15.6" x14ac:dyDescent="0.3">
      <c r="A12" s="56"/>
      <c r="B12" s="113"/>
      <c r="C12" s="114" t="s">
        <v>264</v>
      </c>
      <c r="D12" s="114" t="s">
        <v>241</v>
      </c>
      <c r="E12" s="114"/>
      <c r="F12" s="114" t="s">
        <v>264</v>
      </c>
      <c r="G12" s="148" t="s">
        <v>241</v>
      </c>
      <c r="H12" s="120"/>
    </row>
    <row r="13" spans="1:9" s="182" customFormat="1" ht="15.6" x14ac:dyDescent="0.3">
      <c r="A13" s="56"/>
      <c r="B13" s="121"/>
      <c r="C13" s="122" t="s">
        <v>263</v>
      </c>
      <c r="D13" s="122" t="s">
        <v>240</v>
      </c>
      <c r="E13" s="122"/>
      <c r="F13" s="122" t="s">
        <v>263</v>
      </c>
      <c r="G13" s="347" t="s">
        <v>240</v>
      </c>
      <c r="H13" s="120"/>
    </row>
    <row r="14" spans="1:9" s="182" customFormat="1" ht="15.6" x14ac:dyDescent="0.3">
      <c r="A14" s="56"/>
      <c r="B14" s="123"/>
      <c r="C14" s="124" t="s">
        <v>61</v>
      </c>
      <c r="D14" s="124" t="s">
        <v>61</v>
      </c>
      <c r="E14" s="124"/>
      <c r="F14" s="125" t="s">
        <v>61</v>
      </c>
      <c r="G14" s="348" t="s">
        <v>61</v>
      </c>
      <c r="H14" s="120"/>
    </row>
    <row r="15" spans="1:9" s="182" customFormat="1" ht="16.5" customHeight="1" x14ac:dyDescent="0.3">
      <c r="A15" s="56"/>
      <c r="B15" s="126"/>
      <c r="C15" s="124" t="s">
        <v>2</v>
      </c>
      <c r="D15" s="124" t="s">
        <v>2</v>
      </c>
      <c r="E15" s="124"/>
      <c r="F15" s="125" t="s">
        <v>2</v>
      </c>
      <c r="G15" s="139" t="s">
        <v>2</v>
      </c>
      <c r="H15" s="120"/>
    </row>
    <row r="16" spans="1:9" s="182" customFormat="1" ht="15.6" x14ac:dyDescent="0.3">
      <c r="A16" s="56"/>
      <c r="B16" s="126" t="s">
        <v>62</v>
      </c>
      <c r="C16" s="127">
        <v>186462</v>
      </c>
      <c r="D16" s="127">
        <v>171524</v>
      </c>
      <c r="E16" s="128">
        <f>SUM(C16-D16)/D16</f>
        <v>8.7089853314987989E-2</v>
      </c>
      <c r="F16" s="127">
        <f t="shared" ref="F16:G18" si="0">SUM(C16)</f>
        <v>186462</v>
      </c>
      <c r="G16" s="331">
        <f t="shared" si="0"/>
        <v>171524</v>
      </c>
      <c r="H16" s="128">
        <f>SUM(F16-G16)/G16</f>
        <v>8.7089853314987989E-2</v>
      </c>
      <c r="I16" s="344"/>
    </row>
    <row r="17" spans="1:9" s="182" customFormat="1" ht="15.6" x14ac:dyDescent="0.3">
      <c r="A17" s="56"/>
      <c r="B17" s="126" t="s">
        <v>151</v>
      </c>
      <c r="C17" s="127">
        <v>89950</v>
      </c>
      <c r="D17" s="127">
        <v>103943</v>
      </c>
      <c r="E17" s="129">
        <f>SUM(C17-D17)/D17</f>
        <v>-0.13462186005791635</v>
      </c>
      <c r="F17" s="127">
        <f t="shared" si="0"/>
        <v>89950</v>
      </c>
      <c r="G17" s="331">
        <f t="shared" si="0"/>
        <v>103943</v>
      </c>
      <c r="H17" s="129">
        <f>SUM(F17-G17)/G17</f>
        <v>-0.13462186005791635</v>
      </c>
      <c r="I17" s="344"/>
    </row>
    <row r="18" spans="1:9" s="182" customFormat="1" ht="17.399999999999999" x14ac:dyDescent="0.45">
      <c r="A18" s="56"/>
      <c r="B18" s="126" t="s">
        <v>63</v>
      </c>
      <c r="C18" s="130">
        <v>378885</v>
      </c>
      <c r="D18" s="130">
        <v>378089</v>
      </c>
      <c r="E18" s="345">
        <f>SUM(C18-D18)/D18</f>
        <v>2.1053244077452664E-3</v>
      </c>
      <c r="F18" s="127">
        <f t="shared" si="0"/>
        <v>378885</v>
      </c>
      <c r="G18" s="331">
        <f t="shared" si="0"/>
        <v>378089</v>
      </c>
      <c r="H18" s="345">
        <f>SUM(F18-G18)/G18</f>
        <v>2.1053244077452664E-3</v>
      </c>
      <c r="I18" s="344"/>
    </row>
    <row r="19" spans="1:9" s="182" customFormat="1" ht="18" thickBot="1" x14ac:dyDescent="0.5">
      <c r="A19" s="56"/>
      <c r="B19" s="126" t="s">
        <v>44</v>
      </c>
      <c r="C19" s="131">
        <f>SUM(C16:C18)</f>
        <v>655297</v>
      </c>
      <c r="D19" s="132">
        <f>SUM(D16:D18)</f>
        <v>653556</v>
      </c>
      <c r="E19" s="316">
        <f>SUM(C19-D19)/D19</f>
        <v>2.6638880218374556E-3</v>
      </c>
      <c r="F19" s="133">
        <f>SUM(F16:F18)</f>
        <v>655297</v>
      </c>
      <c r="G19" s="349">
        <f>SUM(G16:G18)</f>
        <v>653556</v>
      </c>
      <c r="H19" s="316">
        <f>SUM(F19-G19)/G19</f>
        <v>2.6638880218374556E-3</v>
      </c>
    </row>
    <row r="20" spans="1:9" s="182" customFormat="1" ht="15.6" thickTop="1" x14ac:dyDescent="0.25">
      <c r="A20" s="56"/>
      <c r="B20" s="134"/>
      <c r="C20" s="135"/>
      <c r="D20" s="136"/>
      <c r="E20" s="136"/>
      <c r="F20" s="137"/>
      <c r="G20" s="121"/>
      <c r="H20" s="120"/>
    </row>
    <row r="21" spans="1:9" s="182" customFormat="1" ht="15.6" x14ac:dyDescent="0.3">
      <c r="A21" s="56"/>
      <c r="B21" s="126"/>
      <c r="C21" s="114" t="s">
        <v>264</v>
      </c>
      <c r="D21" s="114" t="s">
        <v>241</v>
      </c>
      <c r="E21" s="114"/>
      <c r="F21" s="114" t="s">
        <v>264</v>
      </c>
      <c r="G21" s="148" t="s">
        <v>241</v>
      </c>
      <c r="H21" s="120"/>
    </row>
    <row r="22" spans="1:9" s="182" customFormat="1" ht="15.6" x14ac:dyDescent="0.3">
      <c r="A22" s="56"/>
      <c r="B22" s="126"/>
      <c r="C22" s="122" t="s">
        <v>263</v>
      </c>
      <c r="D22" s="122" t="s">
        <v>240</v>
      </c>
      <c r="E22" s="122"/>
      <c r="F22" s="122" t="s">
        <v>263</v>
      </c>
      <c r="G22" s="347" t="s">
        <v>240</v>
      </c>
      <c r="H22" s="120"/>
    </row>
    <row r="23" spans="1:9" s="182" customFormat="1" ht="15.6" x14ac:dyDescent="0.3">
      <c r="A23" s="56"/>
      <c r="B23" s="126"/>
      <c r="C23" s="124" t="s">
        <v>43</v>
      </c>
      <c r="D23" s="124" t="s">
        <v>43</v>
      </c>
      <c r="E23" s="124"/>
      <c r="F23" s="125" t="s">
        <v>43</v>
      </c>
      <c r="G23" s="139" t="s">
        <v>43</v>
      </c>
      <c r="H23" s="120"/>
    </row>
    <row r="24" spans="1:9" s="182" customFormat="1" ht="15.6" x14ac:dyDescent="0.3">
      <c r="A24" s="56"/>
      <c r="B24" s="126"/>
      <c r="C24" s="124" t="s">
        <v>2</v>
      </c>
      <c r="D24" s="114" t="s">
        <v>2</v>
      </c>
      <c r="E24" s="114"/>
      <c r="F24" s="138" t="s">
        <v>2</v>
      </c>
      <c r="G24" s="148" t="s">
        <v>2</v>
      </c>
      <c r="H24" s="120"/>
    </row>
    <row r="25" spans="1:9" s="182" customFormat="1" ht="15.6" x14ac:dyDescent="0.3">
      <c r="A25" s="56"/>
      <c r="B25" s="126"/>
      <c r="C25" s="124"/>
      <c r="D25" s="124"/>
      <c r="E25" s="114"/>
      <c r="F25" s="139"/>
      <c r="G25" s="139"/>
      <c r="H25" s="120"/>
    </row>
    <row r="26" spans="1:9" s="182" customFormat="1" ht="15.6" x14ac:dyDescent="0.3">
      <c r="A26" s="56"/>
      <c r="B26" s="126" t="s">
        <v>62</v>
      </c>
      <c r="C26" s="140">
        <v>36461</v>
      </c>
      <c r="D26" s="331">
        <v>27464</v>
      </c>
      <c r="E26" s="141">
        <f>SUM(C26-D26)/D26</f>
        <v>0.32759248470725311</v>
      </c>
      <c r="F26" s="333">
        <f t="shared" ref="F26:G28" si="1">SUM(C26)</f>
        <v>36461</v>
      </c>
      <c r="G26" s="183">
        <f t="shared" si="1"/>
        <v>27464</v>
      </c>
      <c r="H26" s="128">
        <f>SUM(F26-G26)/G26</f>
        <v>0.32759248470725311</v>
      </c>
    </row>
    <row r="27" spans="1:9" s="182" customFormat="1" ht="15.6" x14ac:dyDescent="0.3">
      <c r="A27" s="56"/>
      <c r="B27" s="126" t="s">
        <v>151</v>
      </c>
      <c r="C27" s="140">
        <v>3302</v>
      </c>
      <c r="D27" s="332">
        <v>4363</v>
      </c>
      <c r="E27" s="128">
        <f>SUM(C27-D27)/D27</f>
        <v>-0.24318129727251891</v>
      </c>
      <c r="F27" s="334">
        <f t="shared" si="1"/>
        <v>3302</v>
      </c>
      <c r="G27" s="184">
        <f t="shared" si="1"/>
        <v>4363</v>
      </c>
      <c r="H27" s="128">
        <f>SUM(F27-G27)/G27</f>
        <v>-0.24318129727251891</v>
      </c>
    </row>
    <row r="28" spans="1:9" s="182" customFormat="1" ht="17.399999999999999" x14ac:dyDescent="0.45">
      <c r="A28" s="56"/>
      <c r="B28" s="126" t="s">
        <v>63</v>
      </c>
      <c r="C28" s="142">
        <v>13028</v>
      </c>
      <c r="D28" s="335">
        <v>18506</v>
      </c>
      <c r="E28" s="128">
        <f>SUM(C28-D28)/D28</f>
        <v>-0.29601210418242729</v>
      </c>
      <c r="F28" s="337">
        <f t="shared" si="1"/>
        <v>13028</v>
      </c>
      <c r="G28" s="183">
        <f t="shared" si="1"/>
        <v>18506</v>
      </c>
      <c r="H28" s="128">
        <f>SUM(F28-G28)/G28</f>
        <v>-0.29601210418242729</v>
      </c>
    </row>
    <row r="29" spans="1:9" s="182" customFormat="1" ht="17.399999999999999" x14ac:dyDescent="0.45">
      <c r="A29" s="56"/>
      <c r="B29" s="126" t="s">
        <v>44</v>
      </c>
      <c r="C29" s="131">
        <f>SUM(C26:C28)</f>
        <v>52791</v>
      </c>
      <c r="D29" s="336">
        <f>SUM(D26:D28)</f>
        <v>50333</v>
      </c>
      <c r="E29" s="338">
        <f>SUM(C29-D29)/D29</f>
        <v>4.8834760495102617E-2</v>
      </c>
      <c r="F29" s="143">
        <f>SUM(F26:F28)</f>
        <v>52791</v>
      </c>
      <c r="G29" s="350">
        <f>SUM(G26:G28)</f>
        <v>50333</v>
      </c>
      <c r="H29" s="338">
        <f>SUM(F29-G29)/G29</f>
        <v>4.8834760495102617E-2</v>
      </c>
    </row>
    <row r="30" spans="1:9" s="182" customFormat="1" ht="17.399999999999999" x14ac:dyDescent="0.45">
      <c r="A30" s="56"/>
      <c r="B30" s="144"/>
      <c r="C30" s="145"/>
      <c r="D30" s="146"/>
      <c r="E30" s="146"/>
      <c r="F30" s="146"/>
      <c r="G30" s="185"/>
      <c r="H30" s="147"/>
    </row>
    <row r="31" spans="1:9" ht="15.6" x14ac:dyDescent="0.4">
      <c r="B31" s="186"/>
      <c r="C31" s="187"/>
      <c r="D31" s="186"/>
      <c r="E31" s="186"/>
      <c r="F31" s="186"/>
      <c r="G31" s="188"/>
      <c r="H31" s="188"/>
    </row>
    <row r="32" spans="1:9" s="15" customFormat="1" ht="15" x14ac:dyDescent="0.25">
      <c r="A32" s="189" t="s">
        <v>64</v>
      </c>
      <c r="B32" s="15" t="s">
        <v>294</v>
      </c>
    </row>
    <row r="33" spans="1:8" s="15" customFormat="1" ht="15" x14ac:dyDescent="0.25">
      <c r="A33" s="189"/>
      <c r="B33" s="190" t="s">
        <v>308</v>
      </c>
    </row>
    <row r="34" spans="1:8" s="15" customFormat="1" ht="15" x14ac:dyDescent="0.25">
      <c r="A34" s="189"/>
      <c r="B34" s="15" t="s">
        <v>295</v>
      </c>
    </row>
    <row r="35" spans="1:8" s="15" customFormat="1" ht="15" x14ac:dyDescent="0.25">
      <c r="A35" s="189"/>
    </row>
    <row r="36" spans="1:8" s="15" customFormat="1" ht="15" x14ac:dyDescent="0.25">
      <c r="A36" s="189" t="s">
        <v>65</v>
      </c>
      <c r="B36" s="15" t="s">
        <v>296</v>
      </c>
    </row>
    <row r="37" spans="1:8" s="15" customFormat="1" ht="15" x14ac:dyDescent="0.25">
      <c r="A37" s="189"/>
      <c r="B37" s="15" t="s">
        <v>297</v>
      </c>
    </row>
    <row r="38" spans="1:8" s="15" customFormat="1" ht="15" x14ac:dyDescent="0.25">
      <c r="A38" s="189"/>
    </row>
    <row r="39" spans="1:8" s="15" customFormat="1" ht="15" x14ac:dyDescent="0.25">
      <c r="A39" s="189"/>
    </row>
    <row r="40" spans="1:8" s="15" customFormat="1" ht="15" x14ac:dyDescent="0.25">
      <c r="A40" s="189" t="s">
        <v>66</v>
      </c>
      <c r="B40" s="190" t="s">
        <v>328</v>
      </c>
    </row>
    <row r="41" spans="1:8" s="191" customFormat="1" ht="15" x14ac:dyDescent="0.25">
      <c r="B41" s="15" t="s">
        <v>329</v>
      </c>
    </row>
    <row r="42" spans="1:8" s="191" customFormat="1" ht="15" x14ac:dyDescent="0.25">
      <c r="B42" s="190"/>
    </row>
    <row r="43" spans="1:8" s="191" customFormat="1" ht="13.8" x14ac:dyDescent="0.25"/>
    <row r="44" spans="1:8" s="191" customFormat="1" ht="15" x14ac:dyDescent="0.25">
      <c r="B44" s="190"/>
    </row>
    <row r="45" spans="1:8" ht="17.399999999999999" x14ac:dyDescent="0.3">
      <c r="A45" s="192" t="s">
        <v>67</v>
      </c>
      <c r="B45" s="193" t="s">
        <v>68</v>
      </c>
    </row>
    <row r="46" spans="1:8" s="182" customFormat="1" ht="15.6" x14ac:dyDescent="0.3">
      <c r="B46" s="194"/>
      <c r="C46" s="148" t="s">
        <v>69</v>
      </c>
      <c r="D46" s="149" t="s">
        <v>152</v>
      </c>
      <c r="E46" s="114" t="s">
        <v>53</v>
      </c>
      <c r="F46" s="148" t="s">
        <v>69</v>
      </c>
      <c r="G46" s="124" t="s">
        <v>70</v>
      </c>
      <c r="H46" s="195" t="s">
        <v>53</v>
      </c>
    </row>
    <row r="47" spans="1:8" s="182" customFormat="1" ht="15.6" x14ac:dyDescent="0.3">
      <c r="B47" s="196"/>
      <c r="C47" s="114" t="s">
        <v>264</v>
      </c>
      <c r="D47" s="114" t="s">
        <v>265</v>
      </c>
      <c r="E47" s="117" t="s">
        <v>57</v>
      </c>
      <c r="F47" s="114" t="s">
        <v>264</v>
      </c>
      <c r="G47" s="114" t="s">
        <v>265</v>
      </c>
      <c r="H47" s="197" t="s">
        <v>57</v>
      </c>
    </row>
    <row r="48" spans="1:8" s="182" customFormat="1" ht="15.6" x14ac:dyDescent="0.3">
      <c r="B48" s="196"/>
      <c r="C48" s="122" t="s">
        <v>263</v>
      </c>
      <c r="D48" s="122" t="s">
        <v>266</v>
      </c>
      <c r="E48" s="119"/>
      <c r="F48" s="122" t="s">
        <v>263</v>
      </c>
      <c r="G48" s="122" t="s">
        <v>266</v>
      </c>
      <c r="H48" s="197"/>
    </row>
    <row r="49" spans="1:8" s="182" customFormat="1" ht="15.6" x14ac:dyDescent="0.3">
      <c r="B49" s="198"/>
      <c r="C49" s="124" t="s">
        <v>61</v>
      </c>
      <c r="D49" s="150" t="s">
        <v>61</v>
      </c>
      <c r="E49" s="122"/>
      <c r="F49" s="124" t="s">
        <v>43</v>
      </c>
      <c r="G49" s="150" t="s">
        <v>43</v>
      </c>
      <c r="H49" s="199"/>
    </row>
    <row r="50" spans="1:8" s="182" customFormat="1" ht="15" x14ac:dyDescent="0.25">
      <c r="B50" s="200" t="s">
        <v>71</v>
      </c>
      <c r="C50" s="201"/>
      <c r="D50" s="200"/>
      <c r="E50" s="200"/>
      <c r="F50" s="200"/>
      <c r="G50" s="201"/>
      <c r="H50" s="200"/>
    </row>
    <row r="51" spans="1:8" s="182" customFormat="1" ht="15.6" x14ac:dyDescent="0.3">
      <c r="B51" s="196" t="s">
        <v>62</v>
      </c>
      <c r="C51" s="202">
        <f>SUM(C16)</f>
        <v>186462</v>
      </c>
      <c r="D51" s="202">
        <v>191908</v>
      </c>
      <c r="E51" s="203">
        <f>SUM(C51-D51)/D51</f>
        <v>-2.837818121183067E-2</v>
      </c>
      <c r="F51" s="202">
        <f>SUM(C26)</f>
        <v>36461</v>
      </c>
      <c r="G51" s="202">
        <v>28263</v>
      </c>
      <c r="H51" s="204">
        <f>SUM(F51-G51)/G51</f>
        <v>0.29006121077026503</v>
      </c>
    </row>
    <row r="52" spans="1:8" s="182" customFormat="1" ht="15.6" x14ac:dyDescent="0.3">
      <c r="B52" s="196" t="s">
        <v>151</v>
      </c>
      <c r="C52" s="202">
        <f>SUM(C17)</f>
        <v>89950</v>
      </c>
      <c r="D52" s="202">
        <v>74577</v>
      </c>
      <c r="E52" s="203">
        <f>SUM(C52-D52)/D52</f>
        <v>0.20613594003513147</v>
      </c>
      <c r="F52" s="140">
        <f>SUM(C27)</f>
        <v>3302</v>
      </c>
      <c r="G52" s="140">
        <v>-823</v>
      </c>
      <c r="H52" s="204" t="s">
        <v>22</v>
      </c>
    </row>
    <row r="53" spans="1:8" s="182" customFormat="1" ht="17.399999999999999" x14ac:dyDescent="0.45">
      <c r="B53" s="196" t="s">
        <v>63</v>
      </c>
      <c r="C53" s="205">
        <f>SUM(C18)</f>
        <v>378885</v>
      </c>
      <c r="D53" s="205">
        <v>395104</v>
      </c>
      <c r="E53" s="203">
        <f>SUM(C53-D53)/D53</f>
        <v>-4.1049951405199646E-2</v>
      </c>
      <c r="F53" s="205">
        <f>SUM(C28)</f>
        <v>13028</v>
      </c>
      <c r="G53" s="205">
        <v>31727</v>
      </c>
      <c r="H53" s="204">
        <f>SUM(F53-G53)/G53</f>
        <v>-0.58937182841113245</v>
      </c>
    </row>
    <row r="54" spans="1:8" s="182" customFormat="1" ht="17.399999999999999" x14ac:dyDescent="0.45">
      <c r="B54" s="206" t="s">
        <v>44</v>
      </c>
      <c r="C54" s="207">
        <f>SUM(C51:C53)</f>
        <v>655297</v>
      </c>
      <c r="D54" s="207">
        <f>SUM(D51:D53)</f>
        <v>661589</v>
      </c>
      <c r="E54" s="208">
        <f>SUM(C54-D54)/D54</f>
        <v>-9.5104362376037081E-3</v>
      </c>
      <c r="F54" s="207">
        <f>SUM(F51:F53)</f>
        <v>52791</v>
      </c>
      <c r="G54" s="207">
        <f>SUM(G51:G53)</f>
        <v>59167</v>
      </c>
      <c r="H54" s="209">
        <f>SUM(F54-G54)/G54</f>
        <v>-0.10776277316747511</v>
      </c>
    </row>
    <row r="55" spans="1:8" s="182" customFormat="1" ht="16.8" x14ac:dyDescent="0.4">
      <c r="B55" s="210"/>
      <c r="C55" s="211"/>
      <c r="D55" s="212"/>
      <c r="E55" s="213"/>
      <c r="F55" s="213"/>
      <c r="G55" s="214"/>
      <c r="H55" s="215"/>
    </row>
    <row r="56" spans="1:8" ht="15.6" x14ac:dyDescent="0.4">
      <c r="B56" s="186"/>
      <c r="C56" s="216"/>
      <c r="D56" s="217"/>
      <c r="E56" s="217"/>
      <c r="F56" s="217"/>
      <c r="G56" s="218"/>
      <c r="H56" s="219"/>
    </row>
    <row r="57" spans="1:8" s="15" customFormat="1" ht="15" x14ac:dyDescent="0.25">
      <c r="A57" s="189" t="s">
        <v>64</v>
      </c>
      <c r="B57" s="83" t="s">
        <v>330</v>
      </c>
    </row>
    <row r="58" spans="1:8" s="15" customFormat="1" ht="15" x14ac:dyDescent="0.25">
      <c r="A58" s="189"/>
      <c r="B58" s="15" t="s">
        <v>331</v>
      </c>
    </row>
    <row r="59" spans="1:8" s="15" customFormat="1" ht="15" x14ac:dyDescent="0.25"/>
    <row r="60" spans="1:8" s="15" customFormat="1" ht="15" x14ac:dyDescent="0.25">
      <c r="A60" s="189" t="s">
        <v>65</v>
      </c>
      <c r="B60" s="15" t="s">
        <v>298</v>
      </c>
    </row>
    <row r="61" spans="1:8" s="15" customFormat="1" ht="15" x14ac:dyDescent="0.25">
      <c r="A61" s="189"/>
      <c r="B61" s="15" t="s">
        <v>332</v>
      </c>
    </row>
    <row r="62" spans="1:8" s="15" customFormat="1" ht="15" x14ac:dyDescent="0.25">
      <c r="A62" s="189"/>
    </row>
    <row r="63" spans="1:8" s="15" customFormat="1" ht="15" x14ac:dyDescent="0.25">
      <c r="A63" s="189" t="s">
        <v>72</v>
      </c>
      <c r="B63" s="15" t="s">
        <v>333</v>
      </c>
    </row>
    <row r="64" spans="1:8" ht="15" x14ac:dyDescent="0.25">
      <c r="B64" s="15" t="s">
        <v>334</v>
      </c>
    </row>
    <row r="66" spans="1:7" ht="17.399999999999999" x14ac:dyDescent="0.3">
      <c r="A66" s="192" t="s">
        <v>73</v>
      </c>
      <c r="B66" s="5" t="s">
        <v>271</v>
      </c>
      <c r="F66" s="220"/>
    </row>
    <row r="67" spans="1:7" ht="15" x14ac:dyDescent="0.25">
      <c r="B67" s="15"/>
      <c r="F67" s="220"/>
    </row>
    <row r="68" spans="1:7" ht="15" x14ac:dyDescent="0.25">
      <c r="B68" s="15" t="s">
        <v>341</v>
      </c>
      <c r="F68" s="220"/>
    </row>
    <row r="69" spans="1:7" ht="13.8" x14ac:dyDescent="0.25">
      <c r="B69" s="20"/>
      <c r="F69" s="220"/>
    </row>
    <row r="70" spans="1:7" ht="17.399999999999999" x14ac:dyDescent="0.3">
      <c r="A70" s="192" t="s">
        <v>74</v>
      </c>
      <c r="B70" s="5" t="s">
        <v>75</v>
      </c>
    </row>
    <row r="71" spans="1:7" s="191" customFormat="1" ht="15" x14ac:dyDescent="0.25">
      <c r="B71" s="15" t="s">
        <v>76</v>
      </c>
    </row>
    <row r="72" spans="1:7" s="191" customFormat="1" ht="15" x14ac:dyDescent="0.25">
      <c r="B72" s="15"/>
    </row>
    <row r="73" spans="1:7" ht="17.399999999999999" x14ac:dyDescent="0.3">
      <c r="A73" s="192" t="s">
        <v>77</v>
      </c>
      <c r="B73" s="221" t="s">
        <v>78</v>
      </c>
      <c r="F73" s="222" t="s">
        <v>226</v>
      </c>
      <c r="G73" s="223" t="s">
        <v>109</v>
      </c>
    </row>
    <row r="74" spans="1:7" ht="24" customHeight="1" x14ac:dyDescent="0.3">
      <c r="B74" s="4"/>
      <c r="C74" s="4"/>
      <c r="D74" s="4"/>
      <c r="E74" s="223"/>
      <c r="F74" s="222" t="s">
        <v>227</v>
      </c>
      <c r="G74" s="224" t="s">
        <v>41</v>
      </c>
    </row>
    <row r="75" spans="1:7" ht="15.6" x14ac:dyDescent="0.3">
      <c r="B75" s="4"/>
      <c r="C75" s="4"/>
      <c r="D75" s="4"/>
      <c r="E75" s="4"/>
      <c r="F75" s="225" t="s">
        <v>263</v>
      </c>
      <c r="G75" s="226" t="s">
        <v>263</v>
      </c>
    </row>
    <row r="76" spans="1:7" ht="15.6" x14ac:dyDescent="0.3">
      <c r="B76" s="4"/>
      <c r="C76" s="4"/>
      <c r="D76" s="4"/>
      <c r="E76" s="4"/>
      <c r="F76" s="224" t="s">
        <v>2</v>
      </c>
      <c r="G76" s="224" t="s">
        <v>2</v>
      </c>
    </row>
    <row r="77" spans="1:7" ht="15.6" x14ac:dyDescent="0.3">
      <c r="B77" s="4" t="s">
        <v>80</v>
      </c>
      <c r="C77" s="4"/>
      <c r="D77" s="4"/>
      <c r="E77" s="4"/>
      <c r="F77" s="184">
        <v>9897</v>
      </c>
      <c r="G77" s="227">
        <f>SUM(F77)</f>
        <v>9897</v>
      </c>
    </row>
    <row r="78" spans="1:7" ht="15.6" x14ac:dyDescent="0.3">
      <c r="B78" s="4" t="s">
        <v>81</v>
      </c>
      <c r="C78" s="4"/>
      <c r="D78" s="4"/>
      <c r="E78" s="228"/>
      <c r="F78" s="184">
        <v>1169</v>
      </c>
      <c r="G78" s="227">
        <f>SUM(F78)</f>
        <v>1169</v>
      </c>
    </row>
    <row r="79" spans="1:7" ht="18" thickBot="1" x14ac:dyDescent="0.5">
      <c r="B79" s="4"/>
      <c r="C79" s="4"/>
      <c r="D79" s="4"/>
      <c r="E79" s="229"/>
      <c r="F79" s="230">
        <f>SUM(F77:F78)</f>
        <v>11066</v>
      </c>
      <c r="G79" s="231">
        <f>SUM(G77:G78)</f>
        <v>11066</v>
      </c>
    </row>
    <row r="80" spans="1:7" ht="16.2" thickTop="1" x14ac:dyDescent="0.3">
      <c r="B80" s="4" t="s">
        <v>82</v>
      </c>
      <c r="C80" s="4"/>
      <c r="D80" s="4"/>
      <c r="E80" s="4"/>
    </row>
    <row r="82" spans="1:8" ht="17.399999999999999" x14ac:dyDescent="0.3">
      <c r="A82" s="192" t="s">
        <v>83</v>
      </c>
      <c r="B82" s="193" t="s">
        <v>84</v>
      </c>
    </row>
    <row r="83" spans="1:8" ht="15.6" x14ac:dyDescent="0.3">
      <c r="B83" s="232" t="s">
        <v>234</v>
      </c>
    </row>
    <row r="84" spans="1:8" ht="13.8" x14ac:dyDescent="0.25">
      <c r="B84" s="233"/>
    </row>
    <row r="85" spans="1:8" ht="15.6" x14ac:dyDescent="0.4">
      <c r="B85" s="233"/>
      <c r="F85" s="234"/>
      <c r="G85" s="234"/>
    </row>
    <row r="86" spans="1:8" ht="18.600000000000001" x14ac:dyDescent="0.4">
      <c r="A86" s="192" t="s">
        <v>85</v>
      </c>
      <c r="B86" s="193" t="s">
        <v>86</v>
      </c>
      <c r="F86" s="235"/>
      <c r="G86" s="235"/>
    </row>
    <row r="87" spans="1:8" ht="17.399999999999999" x14ac:dyDescent="0.3">
      <c r="A87" s="236"/>
      <c r="B87" s="232" t="s">
        <v>238</v>
      </c>
    </row>
    <row r="88" spans="1:8" ht="18" x14ac:dyDescent="0.35">
      <c r="A88" s="236"/>
      <c r="B88" s="237"/>
    </row>
    <row r="89" spans="1:8" ht="17.399999999999999" x14ac:dyDescent="0.3">
      <c r="A89" s="192" t="s">
        <v>87</v>
      </c>
      <c r="B89" s="193" t="s">
        <v>88</v>
      </c>
      <c r="G89" s="238"/>
    </row>
    <row r="90" spans="1:8" ht="16.8" x14ac:dyDescent="0.4">
      <c r="A90" s="6"/>
      <c r="B90" s="232"/>
      <c r="G90" s="239"/>
    </row>
    <row r="91" spans="1:8" ht="16.8" x14ac:dyDescent="0.4">
      <c r="A91" s="6"/>
      <c r="B91" s="232" t="s">
        <v>272</v>
      </c>
      <c r="G91" s="239"/>
    </row>
    <row r="92" spans="1:8" ht="16.8" x14ac:dyDescent="0.4">
      <c r="A92" s="6"/>
      <c r="B92" s="232"/>
      <c r="G92" s="239"/>
    </row>
    <row r="93" spans="1:8" ht="15.6" x14ac:dyDescent="0.4">
      <c r="A93" s="6"/>
      <c r="B93" s="233"/>
      <c r="G93" s="239"/>
    </row>
    <row r="94" spans="1:8" ht="17.399999999999999" x14ac:dyDescent="0.3">
      <c r="A94" s="240" t="s">
        <v>89</v>
      </c>
      <c r="B94" s="241" t="s">
        <v>180</v>
      </c>
      <c r="C94" s="57"/>
      <c r="D94" s="57"/>
      <c r="E94" s="57"/>
      <c r="F94" s="57"/>
      <c r="G94" s="242"/>
      <c r="H94" s="243"/>
    </row>
    <row r="95" spans="1:8" ht="17.399999999999999" x14ac:dyDescent="0.3">
      <c r="A95" s="240"/>
      <c r="B95" s="241" t="s">
        <v>181</v>
      </c>
      <c r="C95" s="57"/>
      <c r="D95" s="57"/>
      <c r="E95" s="57"/>
      <c r="F95" s="57"/>
      <c r="G95" s="244" t="s">
        <v>2</v>
      </c>
    </row>
    <row r="96" spans="1:8" ht="15.6" x14ac:dyDescent="0.3">
      <c r="A96" s="57"/>
      <c r="B96" s="245"/>
      <c r="C96" s="246"/>
      <c r="D96" s="246"/>
      <c r="E96" s="246"/>
      <c r="F96" s="246"/>
      <c r="G96" s="247"/>
    </row>
    <row r="97" spans="1:7" ht="15.6" x14ac:dyDescent="0.3">
      <c r="A97" s="57"/>
      <c r="B97" s="245" t="s">
        <v>90</v>
      </c>
      <c r="C97" s="246"/>
      <c r="D97" s="246"/>
      <c r="E97" s="246"/>
      <c r="F97" s="246"/>
      <c r="G97" s="247">
        <v>24203</v>
      </c>
    </row>
    <row r="98" spans="1:7" ht="15.6" x14ac:dyDescent="0.3">
      <c r="A98" s="57"/>
      <c r="B98" s="246"/>
      <c r="C98" s="246"/>
      <c r="D98" s="246"/>
      <c r="E98" s="246"/>
      <c r="F98" s="246"/>
      <c r="G98" s="247"/>
    </row>
    <row r="99" spans="1:7" ht="15.6" x14ac:dyDescent="0.3">
      <c r="A99" s="57"/>
      <c r="B99" s="245" t="s">
        <v>91</v>
      </c>
      <c r="C99" s="246"/>
      <c r="D99" s="246"/>
      <c r="E99" s="246"/>
      <c r="F99" s="246"/>
      <c r="G99" s="247">
        <v>183</v>
      </c>
    </row>
    <row r="100" spans="1:7" ht="15.6" x14ac:dyDescent="0.3">
      <c r="A100" s="57"/>
      <c r="B100" s="245"/>
      <c r="C100" s="246"/>
      <c r="D100" s="246"/>
      <c r="E100" s="246"/>
      <c r="F100" s="246"/>
      <c r="G100" s="247"/>
    </row>
    <row r="101" spans="1:7" ht="15.6" x14ac:dyDescent="0.3">
      <c r="A101" s="57"/>
      <c r="B101" s="245" t="s">
        <v>93</v>
      </c>
      <c r="C101" s="246"/>
      <c r="D101" s="246"/>
      <c r="E101" s="246"/>
      <c r="F101" s="246"/>
      <c r="G101" s="247">
        <v>216292</v>
      </c>
    </row>
    <row r="102" spans="1:7" ht="15.6" x14ac:dyDescent="0.3">
      <c r="A102" s="57"/>
      <c r="B102" s="245" t="s">
        <v>223</v>
      </c>
      <c r="C102" s="246"/>
      <c r="D102" s="246"/>
      <c r="E102" s="246"/>
      <c r="F102" s="246"/>
      <c r="G102" s="247">
        <v>52720</v>
      </c>
    </row>
    <row r="103" spans="1:7" ht="15.6" x14ac:dyDescent="0.3">
      <c r="A103" s="57"/>
      <c r="B103" s="245" t="s">
        <v>94</v>
      </c>
      <c r="C103" s="246"/>
      <c r="D103" s="246"/>
      <c r="E103" s="246"/>
      <c r="F103" s="246"/>
      <c r="G103" s="247">
        <v>56296</v>
      </c>
    </row>
    <row r="104" spans="1:7" ht="15.6" x14ac:dyDescent="0.3">
      <c r="A104" s="57"/>
      <c r="B104" s="245" t="s">
        <v>224</v>
      </c>
      <c r="C104" s="246"/>
      <c r="D104" s="246"/>
      <c r="E104" s="246"/>
      <c r="F104" s="246"/>
      <c r="G104" s="247">
        <v>36484</v>
      </c>
    </row>
    <row r="105" spans="1:7" ht="15.6" x14ac:dyDescent="0.3">
      <c r="A105" s="57"/>
      <c r="B105" s="245"/>
      <c r="C105" s="246"/>
      <c r="D105" s="246"/>
      <c r="E105" s="246"/>
      <c r="F105" s="246"/>
      <c r="G105" s="247"/>
    </row>
    <row r="106" spans="1:7" ht="15.6" x14ac:dyDescent="0.3">
      <c r="A106" s="57"/>
      <c r="B106" s="245" t="s">
        <v>290</v>
      </c>
      <c r="C106" s="246"/>
      <c r="D106" s="246"/>
      <c r="E106" s="246"/>
      <c r="F106" s="246"/>
      <c r="G106" s="247">
        <v>15000</v>
      </c>
    </row>
    <row r="107" spans="1:7" ht="15.6" x14ac:dyDescent="0.3">
      <c r="A107" s="57"/>
      <c r="B107" s="245"/>
      <c r="C107" s="246"/>
      <c r="D107" s="246"/>
      <c r="E107" s="246"/>
      <c r="F107" s="246"/>
      <c r="G107" s="247"/>
    </row>
    <row r="108" spans="1:7" ht="16.2" thickBot="1" x14ac:dyDescent="0.35">
      <c r="A108" s="57"/>
      <c r="B108" s="245"/>
      <c r="C108" s="246"/>
      <c r="D108" s="246"/>
      <c r="E108" s="246"/>
      <c r="F108" s="246"/>
      <c r="G108" s="248">
        <f>SUM(G97:G107)</f>
        <v>401178</v>
      </c>
    </row>
    <row r="109" spans="1:7" ht="16.2" thickTop="1" x14ac:dyDescent="0.3">
      <c r="A109" s="57"/>
      <c r="B109" s="249" t="s">
        <v>182</v>
      </c>
      <c r="C109" s="246"/>
      <c r="D109" s="246"/>
      <c r="E109" s="246"/>
      <c r="F109" s="246"/>
      <c r="G109" s="247"/>
    </row>
    <row r="110" spans="1:7" ht="15.6" x14ac:dyDescent="0.3">
      <c r="A110" s="57"/>
      <c r="B110" s="245" t="s">
        <v>92</v>
      </c>
      <c r="C110" s="73"/>
      <c r="D110" s="246"/>
      <c r="E110" s="246"/>
      <c r="F110" s="246"/>
      <c r="G110" s="250">
        <v>1000</v>
      </c>
    </row>
    <row r="111" spans="1:7" ht="15.6" x14ac:dyDescent="0.3">
      <c r="A111" s="57"/>
      <c r="B111" s="245"/>
      <c r="C111" s="246"/>
      <c r="D111" s="246"/>
      <c r="E111" s="246"/>
      <c r="F111" s="246"/>
      <c r="G111" s="247"/>
    </row>
    <row r="112" spans="1:7" ht="15.6" x14ac:dyDescent="0.3">
      <c r="A112" s="57"/>
      <c r="B112" s="245" t="s">
        <v>95</v>
      </c>
      <c r="C112" s="246"/>
      <c r="D112" s="246"/>
      <c r="E112" s="246"/>
      <c r="F112" s="246"/>
      <c r="G112" s="250">
        <v>113413</v>
      </c>
    </row>
    <row r="113" spans="1:8" ht="15.6" x14ac:dyDescent="0.3">
      <c r="A113" s="57"/>
      <c r="B113" s="245" t="s">
        <v>225</v>
      </c>
      <c r="C113" s="246"/>
      <c r="D113" s="246"/>
      <c r="E113" s="246"/>
      <c r="F113" s="246"/>
      <c r="G113" s="250">
        <v>226574</v>
      </c>
    </row>
    <row r="114" spans="1:8" ht="16.2" thickBot="1" x14ac:dyDescent="0.35">
      <c r="A114" s="57"/>
      <c r="B114" s="246"/>
      <c r="C114" s="246"/>
      <c r="D114" s="246"/>
      <c r="E114" s="246"/>
      <c r="F114" s="246"/>
      <c r="G114" s="251">
        <f>SUM(G110:G113)</f>
        <v>340987</v>
      </c>
    </row>
    <row r="115" spans="1:8" ht="16.2" thickTop="1" x14ac:dyDescent="0.3">
      <c r="A115" s="57"/>
      <c r="B115" s="252"/>
      <c r="C115" s="246"/>
      <c r="D115" s="246"/>
      <c r="E115" s="246"/>
      <c r="F115" s="246"/>
      <c r="G115" s="253"/>
    </row>
    <row r="116" spans="1:8" ht="16.2" thickBot="1" x14ac:dyDescent="0.35">
      <c r="A116" s="57"/>
      <c r="B116" s="252" t="s">
        <v>183</v>
      </c>
      <c r="C116" s="246"/>
      <c r="D116" s="246"/>
      <c r="E116" s="246"/>
      <c r="F116" s="246"/>
      <c r="G116" s="251">
        <f>G108+G114</f>
        <v>742165</v>
      </c>
    </row>
    <row r="117" spans="1:8" ht="14.4" thickTop="1" x14ac:dyDescent="0.25">
      <c r="B117" s="11"/>
      <c r="G117" s="18"/>
      <c r="H117" s="216"/>
    </row>
    <row r="118" spans="1:8" ht="13.8" x14ac:dyDescent="0.25">
      <c r="B118" s="11"/>
      <c r="G118" s="18"/>
      <c r="H118" s="216"/>
    </row>
    <row r="119" spans="1:8" ht="17.399999999999999" x14ac:dyDescent="0.3">
      <c r="A119" s="192" t="s">
        <v>96</v>
      </c>
      <c r="B119" s="5" t="s">
        <v>195</v>
      </c>
      <c r="H119" s="220"/>
    </row>
    <row r="120" spans="1:8" ht="17.399999999999999" x14ac:dyDescent="0.3">
      <c r="A120" s="192"/>
      <c r="B120" s="5"/>
      <c r="H120" s="220"/>
    </row>
    <row r="121" spans="1:8" s="256" customFormat="1" ht="17.399999999999999" x14ac:dyDescent="0.3">
      <c r="A121" s="254"/>
      <c r="B121" s="255" t="s">
        <v>246</v>
      </c>
      <c r="G121" s="257"/>
      <c r="H121" s="220"/>
    </row>
    <row r="122" spans="1:8" s="256" customFormat="1" ht="18" x14ac:dyDescent="0.35">
      <c r="A122" s="254"/>
      <c r="B122" s="293" t="s">
        <v>247</v>
      </c>
      <c r="G122" s="257"/>
      <c r="H122" s="220"/>
    </row>
    <row r="123" spans="1:8" s="256" customFormat="1" ht="18" x14ac:dyDescent="0.35">
      <c r="A123" s="254"/>
      <c r="B123" s="293" t="s">
        <v>248</v>
      </c>
      <c r="G123" s="257"/>
      <c r="H123" s="220"/>
    </row>
    <row r="124" spans="1:8" s="256" customFormat="1" ht="18" x14ac:dyDescent="0.35">
      <c r="A124" s="254"/>
      <c r="B124" s="292" t="s">
        <v>249</v>
      </c>
      <c r="G124" s="257"/>
    </row>
    <row r="125" spans="1:8" s="256" customFormat="1" ht="17.399999999999999" x14ac:dyDescent="0.3">
      <c r="A125" s="254"/>
      <c r="B125" s="258"/>
      <c r="C125" s="259"/>
      <c r="D125" s="259"/>
      <c r="E125" s="259"/>
      <c r="F125" s="259"/>
      <c r="G125" s="259"/>
    </row>
    <row r="126" spans="1:8" s="256" customFormat="1" ht="17.399999999999999" x14ac:dyDescent="0.3">
      <c r="A126" s="254"/>
      <c r="B126" s="258" t="s">
        <v>291</v>
      </c>
      <c r="C126" s="259"/>
      <c r="D126" s="259"/>
      <c r="E126" s="259"/>
      <c r="F126" s="260"/>
      <c r="G126" s="260"/>
    </row>
    <row r="127" spans="1:8" s="256" customFormat="1" ht="17.399999999999999" x14ac:dyDescent="0.3">
      <c r="A127" s="254"/>
      <c r="B127" s="261"/>
      <c r="C127" s="259" t="s">
        <v>250</v>
      </c>
      <c r="D127" s="259" t="s">
        <v>251</v>
      </c>
      <c r="E127" s="259" t="s">
        <v>252</v>
      </c>
      <c r="F127" s="262" t="s">
        <v>253</v>
      </c>
      <c r="G127" s="262"/>
    </row>
    <row r="128" spans="1:8" s="256" customFormat="1" ht="17.399999999999999" x14ac:dyDescent="0.3">
      <c r="A128" s="254"/>
      <c r="B128" s="258"/>
      <c r="C128" s="259" t="s">
        <v>2</v>
      </c>
      <c r="D128" s="259" t="s">
        <v>2</v>
      </c>
      <c r="E128" s="259" t="s">
        <v>2</v>
      </c>
      <c r="F128" s="262" t="s">
        <v>2</v>
      </c>
      <c r="G128" s="262"/>
    </row>
    <row r="129" spans="1:7" s="256" customFormat="1" ht="18" x14ac:dyDescent="0.35">
      <c r="A129" s="254"/>
      <c r="B129" s="292" t="s">
        <v>254</v>
      </c>
      <c r="C129" s="259"/>
      <c r="D129" s="259"/>
      <c r="E129" s="259"/>
      <c r="F129" s="262"/>
      <c r="G129" s="262"/>
    </row>
    <row r="130" spans="1:7" s="256" customFormat="1" ht="17.399999999999999" x14ac:dyDescent="0.3">
      <c r="A130" s="254"/>
      <c r="B130" s="258"/>
      <c r="C130" s="259"/>
      <c r="D130" s="259"/>
      <c r="E130" s="259"/>
      <c r="F130" s="262"/>
      <c r="G130" s="262"/>
    </row>
    <row r="131" spans="1:7" s="256" customFormat="1" ht="17.399999999999999" x14ac:dyDescent="0.3">
      <c r="A131" s="254"/>
      <c r="B131" s="258" t="s">
        <v>255</v>
      </c>
      <c r="C131" s="184">
        <v>0</v>
      </c>
      <c r="D131" s="184">
        <v>1834</v>
      </c>
      <c r="E131" s="184"/>
      <c r="F131" s="228">
        <f>SUM(C131:E131)</f>
        <v>1834</v>
      </c>
      <c r="G131" s="262"/>
    </row>
    <row r="132" spans="1:7" s="256" customFormat="1" ht="17.399999999999999" x14ac:dyDescent="0.3">
      <c r="A132" s="254"/>
      <c r="B132" s="258" t="s">
        <v>257</v>
      </c>
      <c r="C132" s="184">
        <v>0</v>
      </c>
      <c r="D132" s="184"/>
      <c r="E132" s="340">
        <v>4981</v>
      </c>
      <c r="F132" s="228">
        <f>SUM(C132:E132)</f>
        <v>4981</v>
      </c>
      <c r="G132" s="262"/>
    </row>
    <row r="133" spans="1:7" s="256" customFormat="1" ht="18" thickBot="1" x14ac:dyDescent="0.35">
      <c r="A133" s="254"/>
      <c r="B133" s="258" t="s">
        <v>256</v>
      </c>
      <c r="C133" s="184">
        <v>0</v>
      </c>
      <c r="D133" s="184"/>
      <c r="E133" s="340">
        <v>72</v>
      </c>
      <c r="F133" s="228">
        <f>SUM(C133:E133)</f>
        <v>72</v>
      </c>
      <c r="G133" s="262"/>
    </row>
    <row r="134" spans="1:7" s="256" customFormat="1" ht="18" thickBot="1" x14ac:dyDescent="0.35">
      <c r="A134" s="254"/>
      <c r="B134" s="258"/>
      <c r="C134" s="317">
        <f>SUM(C131:C133)</f>
        <v>0</v>
      </c>
      <c r="D134" s="318">
        <f>SUM(D131:D133)</f>
        <v>1834</v>
      </c>
      <c r="E134" s="318">
        <f>SUM(E131:E133)</f>
        <v>5053</v>
      </c>
      <c r="F134" s="319">
        <f>SUM(F131:F133)</f>
        <v>6887</v>
      </c>
      <c r="G134" s="262"/>
    </row>
    <row r="135" spans="1:7" s="256" customFormat="1" ht="17.399999999999999" x14ac:dyDescent="0.3">
      <c r="A135" s="254"/>
      <c r="B135" s="258"/>
      <c r="C135" s="339"/>
      <c r="D135" s="339"/>
      <c r="E135" s="339"/>
      <c r="F135" s="339"/>
      <c r="G135" s="262"/>
    </row>
    <row r="136" spans="1:7" s="256" customFormat="1" ht="18" x14ac:dyDescent="0.35">
      <c r="A136" s="254"/>
      <c r="B136" s="292" t="s">
        <v>292</v>
      </c>
      <c r="C136" s="259"/>
      <c r="D136" s="259"/>
      <c r="E136" s="259"/>
      <c r="F136" s="262"/>
      <c r="G136" s="262"/>
    </row>
    <row r="137" spans="1:7" s="256" customFormat="1" ht="17.399999999999999" x14ac:dyDescent="0.3">
      <c r="A137" s="254"/>
      <c r="B137" s="258"/>
      <c r="C137" s="259"/>
      <c r="D137" s="259"/>
      <c r="E137" s="259"/>
      <c r="F137" s="262"/>
      <c r="G137" s="262"/>
    </row>
    <row r="138" spans="1:7" s="256" customFormat="1" ht="17.399999999999999" x14ac:dyDescent="0.3">
      <c r="A138" s="254"/>
      <c r="B138" s="258" t="s">
        <v>255</v>
      </c>
      <c r="C138" s="184">
        <v>0</v>
      </c>
      <c r="D138" s="184">
        <v>-4362</v>
      </c>
      <c r="E138" s="184"/>
      <c r="F138" s="228">
        <f>SUM(C138:E138)</f>
        <v>-4362</v>
      </c>
      <c r="G138" s="262"/>
    </row>
    <row r="139" spans="1:7" s="256" customFormat="1" ht="18" thickBot="1" x14ac:dyDescent="0.35">
      <c r="A139" s="254"/>
      <c r="B139" s="258" t="s">
        <v>293</v>
      </c>
      <c r="C139" s="184">
        <v>0</v>
      </c>
      <c r="D139" s="184"/>
      <c r="E139" s="184">
        <v>-51</v>
      </c>
      <c r="F139" s="228">
        <f>SUM(C139:E139)</f>
        <v>-51</v>
      </c>
      <c r="G139" s="262"/>
    </row>
    <row r="140" spans="1:7" ht="18" thickBot="1" x14ac:dyDescent="0.35">
      <c r="A140" s="192"/>
      <c r="B140" s="258"/>
      <c r="C140" s="317">
        <f>SUM(C138:C139)</f>
        <v>0</v>
      </c>
      <c r="D140" s="318">
        <f>SUM(D138:D139)</f>
        <v>-4362</v>
      </c>
      <c r="E140" s="318">
        <f>SUM(E138:E139)</f>
        <v>-51</v>
      </c>
      <c r="F140" s="319">
        <f>SUM(F138:F139)</f>
        <v>-4413</v>
      </c>
    </row>
    <row r="141" spans="1:7" ht="17.399999999999999" x14ac:dyDescent="0.3">
      <c r="A141" s="192"/>
      <c r="B141" s="258"/>
      <c r="C141" s="339"/>
      <c r="D141" s="339"/>
      <c r="E141" s="339"/>
      <c r="F141" s="339"/>
    </row>
    <row r="142" spans="1:7" ht="17.399999999999999" x14ac:dyDescent="0.3">
      <c r="A142" s="192" t="s">
        <v>97</v>
      </c>
      <c r="B142" s="193" t="s">
        <v>98</v>
      </c>
    </row>
    <row r="143" spans="1:7" ht="17.399999999999999" x14ac:dyDescent="0.3">
      <c r="A143" s="192"/>
      <c r="B143" s="193"/>
    </row>
    <row r="144" spans="1:7" ht="15.6" x14ac:dyDescent="0.3">
      <c r="B144" s="232" t="s">
        <v>192</v>
      </c>
    </row>
    <row r="145" spans="1:7" ht="13.8" x14ac:dyDescent="0.25">
      <c r="B145" s="233"/>
    </row>
    <row r="146" spans="1:7" ht="17.399999999999999" x14ac:dyDescent="0.3">
      <c r="A146" s="192" t="s">
        <v>99</v>
      </c>
      <c r="B146" s="221" t="s">
        <v>100</v>
      </c>
    </row>
    <row r="147" spans="1:7" ht="17.399999999999999" x14ac:dyDescent="0.3">
      <c r="A147" s="192"/>
      <c r="B147" s="221"/>
    </row>
    <row r="148" spans="1:7" ht="15.6" x14ac:dyDescent="0.3">
      <c r="B148" s="4" t="s">
        <v>148</v>
      </c>
    </row>
    <row r="149" spans="1:7" ht="13.8" x14ac:dyDescent="0.25">
      <c r="B149" s="233"/>
    </row>
    <row r="150" spans="1:7" ht="17.399999999999999" x14ac:dyDescent="0.3">
      <c r="A150" s="192" t="s">
        <v>101</v>
      </c>
      <c r="B150" s="193" t="s">
        <v>102</v>
      </c>
    </row>
    <row r="151" spans="1:7" ht="15.6" x14ac:dyDescent="0.3">
      <c r="A151" s="223"/>
      <c r="B151" s="264"/>
      <c r="C151" s="263"/>
      <c r="D151" s="263"/>
      <c r="E151" s="263"/>
      <c r="F151" s="263"/>
      <c r="G151" s="223" t="s">
        <v>54</v>
      </c>
    </row>
    <row r="152" spans="1:7" ht="15.6" x14ac:dyDescent="0.3">
      <c r="A152" s="263"/>
      <c r="B152" s="232" t="s">
        <v>103</v>
      </c>
      <c r="C152" s="263"/>
      <c r="D152" s="263"/>
      <c r="E152" s="263"/>
      <c r="F152" s="223" t="s">
        <v>79</v>
      </c>
      <c r="G152" s="224" t="s">
        <v>41</v>
      </c>
    </row>
    <row r="153" spans="1:7" ht="15.6" x14ac:dyDescent="0.3">
      <c r="A153" s="263"/>
      <c r="B153" s="232"/>
      <c r="C153" s="265"/>
      <c r="D153" s="263"/>
      <c r="E153" s="263"/>
      <c r="F153" s="226" t="s">
        <v>263</v>
      </c>
      <c r="G153" s="226" t="s">
        <v>263</v>
      </c>
    </row>
    <row r="154" spans="1:7" ht="22.5" customHeight="1" x14ac:dyDescent="0.45">
      <c r="A154" s="266" t="s">
        <v>104</v>
      </c>
      <c r="B154" s="267" t="s">
        <v>105</v>
      </c>
      <c r="C154" s="268"/>
      <c r="D154" s="263"/>
      <c r="E154" s="263"/>
      <c r="F154" s="269">
        <f>SUM('Condensed IS-30.6.2015'!G38)</f>
        <v>40925</v>
      </c>
      <c r="G154" s="270">
        <f>SUM('Condensed IS-30.6.2015'!L38)</f>
        <v>40925</v>
      </c>
    </row>
    <row r="155" spans="1:7" ht="31.2" x14ac:dyDescent="0.45">
      <c r="A155" s="271" t="s">
        <v>106</v>
      </c>
      <c r="B155" s="272" t="s">
        <v>110</v>
      </c>
      <c r="C155" s="271"/>
      <c r="D155" s="222"/>
      <c r="E155" s="222"/>
      <c r="F155" s="270">
        <f>SUM('Condensed IS-30.6.2015'!G43)</f>
        <v>1248029</v>
      </c>
      <c r="G155" s="270">
        <f>SUM(F155)</f>
        <v>1248029</v>
      </c>
    </row>
    <row r="156" spans="1:7" ht="16.2" thickBot="1" x14ac:dyDescent="0.35">
      <c r="A156" s="273"/>
      <c r="B156" s="267" t="s">
        <v>107</v>
      </c>
      <c r="C156" s="271"/>
      <c r="D156" s="222"/>
      <c r="E156" s="222"/>
      <c r="F156" s="274">
        <f>SUM(F154/F155)*100</f>
        <v>3.279170596196082</v>
      </c>
      <c r="G156" s="274">
        <f>SUM(G154/G155)*100</f>
        <v>3.279170596196082</v>
      </c>
    </row>
    <row r="157" spans="1:7" ht="14.4" thickTop="1" x14ac:dyDescent="0.25">
      <c r="A157" s="275"/>
      <c r="B157" s="233"/>
      <c r="C157" s="276"/>
      <c r="D157" s="276"/>
      <c r="E157" s="276"/>
    </row>
    <row r="158" spans="1:7" ht="13.8" x14ac:dyDescent="0.25">
      <c r="C158" s="276"/>
      <c r="D158" s="276"/>
      <c r="E158" s="276"/>
    </row>
    <row r="159" spans="1:7" ht="17.399999999999999" x14ac:dyDescent="0.3">
      <c r="A159" s="192" t="s">
        <v>203</v>
      </c>
      <c r="B159" s="5" t="s">
        <v>200</v>
      </c>
    </row>
    <row r="160" spans="1:7" ht="15.6" x14ac:dyDescent="0.3">
      <c r="B160" s="4"/>
      <c r="C160" s="4"/>
      <c r="D160" s="4"/>
      <c r="E160" s="4"/>
      <c r="F160" s="4"/>
      <c r="G160" s="4"/>
    </row>
    <row r="161" spans="2:7" ht="14.25" customHeight="1" x14ac:dyDescent="0.3">
      <c r="B161" s="4" t="s">
        <v>258</v>
      </c>
      <c r="C161" s="4"/>
      <c r="D161" s="4"/>
      <c r="E161" s="4"/>
      <c r="F161" s="4"/>
      <c r="G161" s="222" t="s">
        <v>2</v>
      </c>
    </row>
    <row r="162" spans="2:7" ht="14.25" customHeight="1" x14ac:dyDescent="0.3">
      <c r="B162" s="4" t="s">
        <v>220</v>
      </c>
      <c r="C162" s="4"/>
      <c r="D162" s="4"/>
      <c r="E162" s="4"/>
      <c r="F162" s="4"/>
      <c r="G162" s="184">
        <v>1051278</v>
      </c>
    </row>
    <row r="163" spans="2:7" ht="17.399999999999999" x14ac:dyDescent="0.45">
      <c r="B163" s="4" t="s">
        <v>218</v>
      </c>
      <c r="C163" s="4"/>
      <c r="D163" s="4"/>
      <c r="E163" s="4"/>
      <c r="F163" s="4"/>
      <c r="G163" s="277">
        <v>-72089</v>
      </c>
    </row>
    <row r="164" spans="2:7" ht="15.6" x14ac:dyDescent="0.3">
      <c r="B164" s="4"/>
      <c r="C164" s="4"/>
      <c r="D164" s="4"/>
      <c r="E164" s="4"/>
      <c r="F164" s="4"/>
      <c r="G164" s="278">
        <f>SUM(G162:G163)</f>
        <v>979189</v>
      </c>
    </row>
    <row r="165" spans="2:7" ht="15.6" x14ac:dyDescent="0.3">
      <c r="B165" s="4" t="s">
        <v>235</v>
      </c>
      <c r="C165" s="4"/>
      <c r="D165" s="4"/>
      <c r="E165" s="4"/>
      <c r="F165" s="4"/>
      <c r="G165" s="4"/>
    </row>
    <row r="166" spans="2:7" ht="15.6" x14ac:dyDescent="0.3">
      <c r="B166" s="4" t="s">
        <v>219</v>
      </c>
      <c r="C166" s="4"/>
      <c r="D166" s="4"/>
      <c r="E166" s="4"/>
      <c r="F166" s="279"/>
      <c r="G166" s="280">
        <v>41373</v>
      </c>
    </row>
    <row r="167" spans="2:7" ht="15.6" x14ac:dyDescent="0.3">
      <c r="B167" s="4"/>
      <c r="C167" s="4"/>
      <c r="D167" s="4"/>
      <c r="E167" s="4"/>
      <c r="F167" s="4"/>
      <c r="G167" s="278">
        <f>SUM(G164:G166)</f>
        <v>1020562</v>
      </c>
    </row>
    <row r="168" spans="2:7" ht="15.6" x14ac:dyDescent="0.3">
      <c r="B168" s="4" t="s">
        <v>201</v>
      </c>
      <c r="C168" s="4"/>
      <c r="D168" s="4"/>
      <c r="E168" s="4"/>
      <c r="F168" s="4"/>
      <c r="G168" s="184">
        <v>-109935</v>
      </c>
    </row>
    <row r="169" spans="2:7" ht="16.2" thickBot="1" x14ac:dyDescent="0.35">
      <c r="B169" s="4" t="s">
        <v>202</v>
      </c>
      <c r="C169" s="4"/>
      <c r="D169" s="4"/>
      <c r="E169" s="4"/>
      <c r="F169" s="4"/>
      <c r="G169" s="281">
        <f>SUM(G167+G168)</f>
        <v>910627</v>
      </c>
    </row>
    <row r="170" spans="2:7" ht="13.8" thickTop="1" x14ac:dyDescent="0.25">
      <c r="B170" s="282"/>
      <c r="C170" s="282"/>
      <c r="D170" s="282"/>
      <c r="E170" s="282"/>
      <c r="F170" s="282"/>
      <c r="G170" s="282"/>
    </row>
    <row r="171" spans="2:7" x14ac:dyDescent="0.25">
      <c r="G171" s="256"/>
    </row>
    <row r="172" spans="2:7" x14ac:dyDescent="0.25">
      <c r="G172" s="14"/>
    </row>
    <row r="173" spans="2:7" x14ac:dyDescent="0.25">
      <c r="G173" s="14"/>
    </row>
  </sheetData>
  <phoneticPr fontId="2" type="noConversion"/>
  <pageMargins left="0.98425196850393704" right="0.74803149606299213" top="0.98425196850393704" bottom="0.98425196850393704" header="0.51181102362204722" footer="0.51181102362204722"/>
  <pageSetup paperSize="8" scale="70" fitToWidth="4" fitToHeight="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Condensed IS-30.6.2015</vt:lpstr>
      <vt:lpstr>Condensed SCI-30.6.2015</vt:lpstr>
      <vt:lpstr>Condensed BS-30.6.2015</vt:lpstr>
      <vt:lpstr>Condensed Equity-30.6.2015</vt:lpstr>
      <vt:lpstr>Condensed CF-30.6.2015</vt:lpstr>
      <vt:lpstr>IFS Notes-30.6.2015</vt:lpstr>
      <vt:lpstr>Bursa notes-30.6.15</vt:lpstr>
      <vt:lpstr>Sheet1</vt:lpstr>
      <vt:lpstr>'Condensed CF-30.6.2015'!Print_Area</vt:lpstr>
      <vt:lpstr>'IFS Notes-30.6.2015'!Print_Area</vt:lpstr>
    </vt:vector>
  </TitlesOfParts>
  <Company>QL Feed Sdn. Bhd.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 Feed</dc:creator>
  <cp:lastModifiedBy>Koon Wai Ye</cp:lastModifiedBy>
  <cp:lastPrinted>2015-08-26T09:02:28Z</cp:lastPrinted>
  <dcterms:created xsi:type="dcterms:W3CDTF">2005-06-25T00:58:02Z</dcterms:created>
  <dcterms:modified xsi:type="dcterms:W3CDTF">2015-08-26T09:02:33Z</dcterms:modified>
</cp:coreProperties>
</file>